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<sst xmlns="http://schemas.openxmlformats.org/spreadsheetml/2006/main" count="80" uniqueCount="77">
  <si>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</si>
  <si>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</si>
  <si>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</si>
  <si>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</si>
  <si>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</si>
  <si>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</si>
  <si>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</si>
  <si>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</si>
  <si>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</si>
  <si>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</si>
  <si>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</si>
  <si>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</si>
  <si>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</si>
  <si>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</si>
  <si>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</si>
  <si>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</si>
  <si>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</si>
  <si>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</si>
  <si>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</si>
  <si>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</si>
  <si>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</si>
  <si>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</si>
  <si>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</si>
  <si>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</si>
  <si>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</si>
  <si>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</si>
  <si>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</si>
  <si>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</si>
  <si>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</si>
  <si>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</si>
  <si>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</si>
  <si>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</si>
  <si>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</si>
  <si>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</si>
  <si>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</si>
  <si>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</si>
  <si>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</si>
  <si>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</si>
  <si>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</si>
  <si>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</si>
  <si>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</si>
  <si>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</si>
  <si>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</si>
  <si>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</si>
  <si>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</si>
  <si>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</si>
  <si>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</si>
  <si>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</si>
  <si>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</si>
  <si>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</si>
  <si>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</si>
  <si>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</si>
  <si>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</si>
  <si>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</si>
  <si>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</si>
  <si>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</si>
  <si>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</si>
  <si>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</si>
  <si>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</si>
  <si>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</si>
  <si>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</si>
  <si>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</si>
  <si>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</si>
  <si>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</si>
  <si>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</si>
  <si>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</si>
  <si>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</si>
  <si>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</si>
  <si>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</si>
  <si>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</si>
  <si>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</si>
  <si>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</si>
  <si>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</si>
  <si>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10/09/21 - VENCIMENTO 17/09/21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</si>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</sst>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332563</v>
      </c>
      <c r="C7" s="9">
        <f t="shared" si="0"/>
        <v>238663</v>
      </c>
      <c r="D7" s="9">
        <f t="shared" si="0"/>
        <v>253844</v>
      </c>
      <c r="E7" s="9">
        <f t="shared" si="0"/>
        <v>55443</v>
      </c>
      <c r="F7" s="9">
        <f t="shared" si="0"/>
        <v>184417</v>
      </c>
      <c r="G7" s="9">
        <f t="shared" si="0"/>
        <v>304664</v>
      </c>
      <c r="H7" s="9">
        <f t="shared" si="0"/>
        <v>44099</v>
      </c>
      <c r="I7" s="9">
        <f t="shared" si="0"/>
        <v>238114</v>
      </c>
      <c r="J7" s="9">
        <f t="shared" si="0"/>
        <v>217561</v>
      </c>
      <c r="K7" s="9">
        <f t="shared" si="0"/>
        <v>313154</v>
      </c>
      <c r="L7" s="9">
        <f t="shared" si="0"/>
        <v>231709</v>
      </c>
      <c r="M7" s="9">
        <f t="shared" si="0"/>
        <v>111648</v>
      </c>
      <c r="N7" s="9">
        <f t="shared" si="0"/>
        <v>71240</v>
      </c>
      <c r="O7" s="9">
        <f t="shared" si="0"/>
        <v>2597119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16959</v>
      </c>
      <c r="C8" s="11">
        <f t="shared" si="1"/>
        <v>17278</v>
      </c>
      <c r="D8" s="11">
        <f t="shared" si="1"/>
        <v>12737</v>
      </c>
      <c r="E8" s="11">
        <f t="shared" si="1"/>
        <v>2544</v>
      </c>
      <c r="F8" s="11">
        <f t="shared" si="1"/>
        <v>8963</v>
      </c>
      <c r="G8" s="11">
        <f t="shared" si="1"/>
        <v>13481</v>
      </c>
      <c r="H8" s="11">
        <f t="shared" si="1"/>
        <v>2660</v>
      </c>
      <c r="I8" s="11">
        <f t="shared" si="1"/>
        <v>16676</v>
      </c>
      <c r="J8" s="11">
        <f t="shared" si="1"/>
        <v>13386</v>
      </c>
      <c r="K8" s="11">
        <f t="shared" si="1"/>
        <v>11221</v>
      </c>
      <c r="L8" s="11">
        <f t="shared" si="1"/>
        <v>9134</v>
      </c>
      <c r="M8" s="11">
        <f t="shared" si="1"/>
        <v>5539</v>
      </c>
      <c r="N8" s="11">
        <f t="shared" si="1"/>
        <v>4482</v>
      </c>
      <c r="O8" s="11">
        <f t="shared" si="1"/>
        <v>135060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16959</v>
      </c>
      <c r="C9" s="11">
        <v>17278</v>
      </c>
      <c r="D9" s="11">
        <v>12737</v>
      </c>
      <c r="E9" s="11">
        <v>2544</v>
      </c>
      <c r="F9" s="11">
        <v>8963</v>
      </c>
      <c r="G9" s="11">
        <v>13481</v>
      </c>
      <c r="H9" s="11">
        <v>2656</v>
      </c>
      <c r="I9" s="11">
        <v>16676</v>
      </c>
      <c r="J9" s="11">
        <v>13386</v>
      </c>
      <c r="K9" s="11">
        <v>11208</v>
      </c>
      <c r="L9" s="11">
        <v>9134</v>
      </c>
      <c r="M9" s="11">
        <v>5534</v>
      </c>
      <c r="N9" s="11">
        <v>4481</v>
      </c>
      <c r="O9" s="11">
        <f>SUM(B9:N9)</f>
        <v>135037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13</v>
      </c>
      <c r="L10" s="13">
        <v>0</v>
      </c>
      <c r="M10" s="13">
        <v>5</v>
      </c>
      <c r="N10" s="13">
        <v>1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315604</v>
      </c>
      <c r="C11" s="13">
        <v>221385</v>
      </c>
      <c r="D11" s="13">
        <v>241107</v>
      </c>
      <c r="E11" s="13">
        <v>52899</v>
      </c>
      <c r="F11" s="13">
        <v>175454</v>
      </c>
      <c r="G11" s="13">
        <v>291183</v>
      </c>
      <c r="H11" s="13">
        <v>41439</v>
      </c>
      <c r="I11" s="13">
        <v>221438</v>
      </c>
      <c r="J11" s="13">
        <v>204175</v>
      </c>
      <c r="K11" s="13">
        <v>301933</v>
      </c>
      <c r="L11" s="13">
        <v>222575</v>
      </c>
      <c r="M11" s="13">
        <v>106109</v>
      </c>
      <c r="N11" s="13">
        <v>66758</v>
      </c>
      <c r="O11" s="11">
        <f>SUM(B11:N11)</f>
        <v>2462059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1.411295054714458</v>
      </c>
      <c r="C15" s="19">
        <v>1.424302507506555</v>
      </c>
      <c r="D15" s="19">
        <v>1.349101619996073</v>
      </c>
      <c r="E15" s="19">
        <v>1.024621398075353</v>
      </c>
      <c r="F15" s="19">
        <v>1.693678123151236</v>
      </c>
      <c r="G15" s="19">
        <v>1.737524540730573</v>
      </c>
      <c r="H15" s="19">
        <v>1.763568019530654</v>
      </c>
      <c r="I15" s="19">
        <v>1.402488843505764</v>
      </c>
      <c r="J15" s="19">
        <v>1.341306624850104</v>
      </c>
      <c r="K15" s="19">
        <v>1.186171521759178</v>
      </c>
      <c r="L15" s="19">
        <v>1.367317508367105</v>
      </c>
      <c r="M15" s="19">
        <v>1.415799126264353</v>
      </c>
      <c r="N15" s="19">
        <v>1.297848111112682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1132768.2999999998</v>
      </c>
      <c r="C17" s="24">
        <f aca="true" t="shared" si="2" ref="C17:N17">C18+C19+C20+C21+C22+C23+C24+C25</f>
        <v>834901.85</v>
      </c>
      <c r="D17" s="24">
        <f t="shared" si="2"/>
        <v>730668.7</v>
      </c>
      <c r="E17" s="24">
        <f t="shared" si="2"/>
        <v>210720.26</v>
      </c>
      <c r="F17" s="24">
        <f t="shared" si="2"/>
        <v>776161.59</v>
      </c>
      <c r="G17" s="24">
        <f t="shared" si="2"/>
        <v>1077935.9800000002</v>
      </c>
      <c r="H17" s="24">
        <f t="shared" si="2"/>
        <v>209391.83999999997</v>
      </c>
      <c r="I17" s="24">
        <f t="shared" si="2"/>
        <v>814878.04</v>
      </c>
      <c r="J17" s="24">
        <f t="shared" si="2"/>
        <v>711699.6099999999</v>
      </c>
      <c r="K17" s="24">
        <f t="shared" si="2"/>
        <v>870293.5299999998</v>
      </c>
      <c r="L17" s="24">
        <f t="shared" si="2"/>
        <v>847138.95</v>
      </c>
      <c r="M17" s="24">
        <f t="shared" si="2"/>
        <v>488614.22000000003</v>
      </c>
      <c r="N17" s="24">
        <f t="shared" si="2"/>
        <v>255495.56</v>
      </c>
      <c r="O17" s="24">
        <f>O18+O19+O20+O21+O22+O23+O24+O25</f>
        <v>8960668.429999998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748033.96</v>
      </c>
      <c r="C18" s="30">
        <f t="shared" si="3"/>
        <v>554438.02</v>
      </c>
      <c r="D18" s="30">
        <f t="shared" si="3"/>
        <v>517029.46</v>
      </c>
      <c r="E18" s="30">
        <f t="shared" si="3"/>
        <v>193185.59</v>
      </c>
      <c r="F18" s="30">
        <f t="shared" si="3"/>
        <v>435224.12</v>
      </c>
      <c r="G18" s="30">
        <f t="shared" si="3"/>
        <v>591048.16</v>
      </c>
      <c r="H18" s="30">
        <f t="shared" si="3"/>
        <v>114714.73</v>
      </c>
      <c r="I18" s="30">
        <f t="shared" si="3"/>
        <v>548757.52</v>
      </c>
      <c r="J18" s="30">
        <f t="shared" si="3"/>
        <v>504654.5</v>
      </c>
      <c r="K18" s="30">
        <f t="shared" si="3"/>
        <v>687091.19</v>
      </c>
      <c r="L18" s="30">
        <f t="shared" si="3"/>
        <v>578623.71</v>
      </c>
      <c r="M18" s="30">
        <f t="shared" si="3"/>
        <v>322082.15</v>
      </c>
      <c r="N18" s="30">
        <f t="shared" si="3"/>
        <v>185722.68</v>
      </c>
      <c r="O18" s="30">
        <f aca="true" t="shared" si="4" ref="O18:O25">SUM(B18:N18)</f>
        <v>5980605.79</v>
      </c>
    </row>
    <row r="19" spans="1:23" ht="18.75" customHeight="1">
      <c r="A19" s="26" t="s">
        <v>35</v>
      </c>
      <c r="B19" s="30">
        <f>IF(B15&lt;&gt;0,ROUND((B15-1)*B18,2),0)</f>
        <v>307662.67</v>
      </c>
      <c r="C19" s="30">
        <f aca="true" t="shared" si="5" ref="C19:N19">IF(C15&lt;&gt;0,ROUND((C15-1)*C18,2),0)</f>
        <v>235249.44</v>
      </c>
      <c r="D19" s="30">
        <f t="shared" si="5"/>
        <v>180495.82</v>
      </c>
      <c r="E19" s="30">
        <f t="shared" si="5"/>
        <v>4756.5</v>
      </c>
      <c r="F19" s="30">
        <f t="shared" si="5"/>
        <v>301905.45</v>
      </c>
      <c r="G19" s="30">
        <f t="shared" si="5"/>
        <v>435912.52</v>
      </c>
      <c r="H19" s="30">
        <f t="shared" si="5"/>
        <v>87592.5</v>
      </c>
      <c r="I19" s="30">
        <f t="shared" si="5"/>
        <v>220868.78</v>
      </c>
      <c r="J19" s="30">
        <f t="shared" si="5"/>
        <v>172241.92</v>
      </c>
      <c r="K19" s="30">
        <f t="shared" si="5"/>
        <v>127916.81</v>
      </c>
      <c r="L19" s="30">
        <f t="shared" si="5"/>
        <v>212538.62</v>
      </c>
      <c r="M19" s="30">
        <f t="shared" si="5"/>
        <v>133921.48</v>
      </c>
      <c r="N19" s="30">
        <f t="shared" si="5"/>
        <v>55317.15</v>
      </c>
      <c r="O19" s="30">
        <f t="shared" si="4"/>
        <v>2476379.6599999997</v>
      </c>
      <c r="W19" s="62"/>
    </row>
    <row r="20" spans="1:15" ht="18.75" customHeight="1">
      <c r="A20" s="26" t="s">
        <v>36</v>
      </c>
      <c r="B20" s="30">
        <v>41985.37</v>
      </c>
      <c r="C20" s="30">
        <v>29707.22</v>
      </c>
      <c r="D20" s="30">
        <v>19802</v>
      </c>
      <c r="E20" s="30">
        <v>7546.92</v>
      </c>
      <c r="F20" s="30">
        <v>22285.84</v>
      </c>
      <c r="G20" s="30">
        <v>30818.49</v>
      </c>
      <c r="H20" s="30">
        <v>4170.55</v>
      </c>
      <c r="I20" s="30">
        <v>21642.64</v>
      </c>
      <c r="J20" s="30">
        <v>25560.4</v>
      </c>
      <c r="K20" s="30">
        <v>34594.47</v>
      </c>
      <c r="L20" s="30">
        <v>34612.54</v>
      </c>
      <c r="M20" s="30">
        <v>15186.34</v>
      </c>
      <c r="N20" s="30">
        <v>8668.75</v>
      </c>
      <c r="O20" s="30">
        <f t="shared" si="4"/>
        <v>296581.52999999997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-389.5</v>
      </c>
      <c r="C23" s="30">
        <v>-1072.82</v>
      </c>
      <c r="D23" s="30">
        <v>-1560.6</v>
      </c>
      <c r="E23" s="30">
        <v>-733</v>
      </c>
      <c r="F23" s="30">
        <v>0</v>
      </c>
      <c r="G23" s="30">
        <v>-171.4</v>
      </c>
      <c r="H23" s="30">
        <v>-1079.91</v>
      </c>
      <c r="I23" s="30">
        <v>-854.37</v>
      </c>
      <c r="J23" s="30">
        <v>-3227.93</v>
      </c>
      <c r="K23" s="30">
        <v>-4790.67</v>
      </c>
      <c r="L23" s="30">
        <v>-2555.19</v>
      </c>
      <c r="M23" s="30">
        <v>0</v>
      </c>
      <c r="N23" s="30">
        <v>0</v>
      </c>
      <c r="O23" s="30">
        <f t="shared" si="4"/>
        <v>-16435.39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-74619.6</v>
      </c>
      <c r="C27" s="30">
        <f>+C28+C30+C42+C43+C46-C47</f>
        <v>-76023.2</v>
      </c>
      <c r="D27" s="30">
        <f t="shared" si="6"/>
        <v>-59608.770000000004</v>
      </c>
      <c r="E27" s="30">
        <f t="shared" si="6"/>
        <v>-11193.6</v>
      </c>
      <c r="F27" s="30">
        <f t="shared" si="6"/>
        <v>-39437.2</v>
      </c>
      <c r="G27" s="30">
        <f t="shared" si="6"/>
        <v>-59316.4</v>
      </c>
      <c r="H27" s="30">
        <f t="shared" si="6"/>
        <v>-33214.32</v>
      </c>
      <c r="I27" s="30">
        <f t="shared" si="6"/>
        <v>-73374.4</v>
      </c>
      <c r="J27" s="30">
        <f t="shared" si="6"/>
        <v>-58898.4</v>
      </c>
      <c r="K27" s="30">
        <f t="shared" si="6"/>
        <v>-49315.2</v>
      </c>
      <c r="L27" s="30">
        <f t="shared" si="6"/>
        <v>-40189.6</v>
      </c>
      <c r="M27" s="30">
        <f t="shared" si="6"/>
        <v>-24349.6</v>
      </c>
      <c r="N27" s="30">
        <f t="shared" si="6"/>
        <v>-19716.4</v>
      </c>
      <c r="O27" s="30">
        <f t="shared" si="6"/>
        <v>-619256.6900000001</v>
      </c>
    </row>
    <row r="28" spans="1:15" ht="18.75" customHeight="1">
      <c r="A28" s="26" t="s">
        <v>40</v>
      </c>
      <c r="B28" s="31">
        <f>+B29</f>
        <v>-74619.6</v>
      </c>
      <c r="C28" s="31">
        <f>+C29</f>
        <v>-76023.2</v>
      </c>
      <c r="D28" s="31">
        <f aca="true" t="shared" si="7" ref="D28:O28">+D29</f>
        <v>-56042.8</v>
      </c>
      <c r="E28" s="31">
        <f t="shared" si="7"/>
        <v>-11193.6</v>
      </c>
      <c r="F28" s="31">
        <f t="shared" si="7"/>
        <v>-39437.2</v>
      </c>
      <c r="G28" s="31">
        <f t="shared" si="7"/>
        <v>-59316.4</v>
      </c>
      <c r="H28" s="31">
        <f t="shared" si="7"/>
        <v>-11686.4</v>
      </c>
      <c r="I28" s="31">
        <f t="shared" si="7"/>
        <v>-73374.4</v>
      </c>
      <c r="J28" s="31">
        <f t="shared" si="7"/>
        <v>-58898.4</v>
      </c>
      <c r="K28" s="31">
        <f t="shared" si="7"/>
        <v>-49315.2</v>
      </c>
      <c r="L28" s="31">
        <f t="shared" si="7"/>
        <v>-40189.6</v>
      </c>
      <c r="M28" s="31">
        <f t="shared" si="7"/>
        <v>-24349.6</v>
      </c>
      <c r="N28" s="31">
        <f t="shared" si="7"/>
        <v>-19716.4</v>
      </c>
      <c r="O28" s="31">
        <f t="shared" si="7"/>
        <v>-594162.8</v>
      </c>
    </row>
    <row r="29" spans="1:26" ht="18.75" customHeight="1">
      <c r="A29" s="27" t="s">
        <v>41</v>
      </c>
      <c r="B29" s="16">
        <f>ROUND((-B9)*$G$3,2)</f>
        <v>-74619.6</v>
      </c>
      <c r="C29" s="16">
        <f aca="true" t="shared" si="8" ref="C29:N29">ROUND((-C9)*$G$3,2)</f>
        <v>-76023.2</v>
      </c>
      <c r="D29" s="16">
        <f t="shared" si="8"/>
        <v>-56042.8</v>
      </c>
      <c r="E29" s="16">
        <f t="shared" si="8"/>
        <v>-11193.6</v>
      </c>
      <c r="F29" s="16">
        <f t="shared" si="8"/>
        <v>-39437.2</v>
      </c>
      <c r="G29" s="16">
        <f t="shared" si="8"/>
        <v>-59316.4</v>
      </c>
      <c r="H29" s="16">
        <f t="shared" si="8"/>
        <v>-11686.4</v>
      </c>
      <c r="I29" s="16">
        <f t="shared" si="8"/>
        <v>-73374.4</v>
      </c>
      <c r="J29" s="16">
        <f t="shared" si="8"/>
        <v>-58898.4</v>
      </c>
      <c r="K29" s="16">
        <f t="shared" si="8"/>
        <v>-49315.2</v>
      </c>
      <c r="L29" s="16">
        <f t="shared" si="8"/>
        <v>-40189.6</v>
      </c>
      <c r="M29" s="16">
        <f t="shared" si="8"/>
        <v>-24349.6</v>
      </c>
      <c r="N29" s="16">
        <f t="shared" si="8"/>
        <v>-19716.4</v>
      </c>
      <c r="O29" s="32">
        <f aca="true" t="shared" si="9" ref="O29:O47">SUM(B29:N29)</f>
        <v>-594162.8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-20502.78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-20502.78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-20502.78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-20502.78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-3565.97</v>
      </c>
      <c r="E42" s="35">
        <v>0</v>
      </c>
      <c r="F42" s="35">
        <v>0</v>
      </c>
      <c r="G42" s="35">
        <v>0</v>
      </c>
      <c r="H42" s="35">
        <v>-1025.14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-4591.11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1058148.6999999997</v>
      </c>
      <c r="C45" s="36">
        <f t="shared" si="11"/>
        <v>758878.65</v>
      </c>
      <c r="D45" s="36">
        <f t="shared" si="11"/>
        <v>671059.9299999999</v>
      </c>
      <c r="E45" s="36">
        <f t="shared" si="11"/>
        <v>199526.66</v>
      </c>
      <c r="F45" s="36">
        <f t="shared" si="11"/>
        <v>736724.39</v>
      </c>
      <c r="G45" s="36">
        <f t="shared" si="11"/>
        <v>1018619.5800000002</v>
      </c>
      <c r="H45" s="36">
        <f t="shared" si="11"/>
        <v>176177.51999999996</v>
      </c>
      <c r="I45" s="36">
        <f t="shared" si="11"/>
        <v>741503.64</v>
      </c>
      <c r="J45" s="36">
        <f t="shared" si="11"/>
        <v>652801.2099999998</v>
      </c>
      <c r="K45" s="36">
        <f t="shared" si="11"/>
        <v>820978.3299999998</v>
      </c>
      <c r="L45" s="36">
        <f t="shared" si="11"/>
        <v>806949.35</v>
      </c>
      <c r="M45" s="36">
        <f t="shared" si="11"/>
        <v>464264.62000000005</v>
      </c>
      <c r="N45" s="36">
        <f t="shared" si="11"/>
        <v>235779.16</v>
      </c>
      <c r="O45" s="36">
        <f>SUM(B45:N45)</f>
        <v>8341411.739999999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 s="43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1058148.7</v>
      </c>
      <c r="C51" s="51">
        <f t="shared" si="12"/>
        <v>758878.64</v>
      </c>
      <c r="D51" s="51">
        <f t="shared" si="12"/>
        <v>671059.93</v>
      </c>
      <c r="E51" s="51">
        <f t="shared" si="12"/>
        <v>199526.66</v>
      </c>
      <c r="F51" s="51">
        <f t="shared" si="12"/>
        <v>736724.39</v>
      </c>
      <c r="G51" s="51">
        <f t="shared" si="12"/>
        <v>1018619.58</v>
      </c>
      <c r="H51" s="51">
        <f t="shared" si="12"/>
        <v>176177.52</v>
      </c>
      <c r="I51" s="51">
        <f t="shared" si="12"/>
        <v>741503.64</v>
      </c>
      <c r="J51" s="51">
        <f t="shared" si="12"/>
        <v>652801.21</v>
      </c>
      <c r="K51" s="51">
        <f t="shared" si="12"/>
        <v>820978.33</v>
      </c>
      <c r="L51" s="51">
        <f t="shared" si="12"/>
        <v>806949.36</v>
      </c>
      <c r="M51" s="51">
        <f t="shared" si="12"/>
        <v>464264.62</v>
      </c>
      <c r="N51" s="51">
        <f t="shared" si="12"/>
        <v>235779.16</v>
      </c>
      <c r="O51" s="36">
        <f t="shared" si="12"/>
        <v>8341411.739999999</v>
      </c>
      <c r="Q51"/>
    </row>
    <row r="52" spans="1:18" ht="18.75" customHeight="1">
      <c r="A52" s="26" t="s">
        <v>57</v>
      </c>
      <c r="B52" s="51">
        <v>872391.33</v>
      </c>
      <c r="C52" s="51">
        <v>553984.24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1426375.5699999998</v>
      </c>
      <c r="P52"/>
      <c r="Q52"/>
      <c r="R52" s="43"/>
    </row>
    <row r="53" spans="1:16" ht="18.75" customHeight="1">
      <c r="A53" s="26" t="s">
        <v>58</v>
      </c>
      <c r="B53" s="51">
        <v>185757.37</v>
      </c>
      <c r="C53" s="51">
        <v>204894.4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390651.77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671059.93</v>
      </c>
      <c r="E54" s="52">
        <v>0</v>
      </c>
      <c r="F54" s="52">
        <v>0</v>
      </c>
      <c r="G54" s="52">
        <v>0</v>
      </c>
      <c r="H54" s="51">
        <v>176177.52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847237.4500000001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199526.66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199526.66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736724.39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736724.39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1018619.58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1018619.58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741503.64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741503.64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652801.21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652801.21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820978.33</v>
      </c>
      <c r="L60" s="31">
        <v>806949.36</v>
      </c>
      <c r="M60" s="52">
        <v>0</v>
      </c>
      <c r="N60" s="52">
        <v>0</v>
      </c>
      <c r="O60" s="36">
        <f t="shared" si="13"/>
        <v>1627927.69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464264.62</v>
      </c>
      <c r="N61" s="52">
        <v>0</v>
      </c>
      <c r="O61" s="36">
        <f t="shared" si="13"/>
        <v>464264.62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235779.16</v>
      </c>
      <c r="O62" s="55">
        <f t="shared" si="13"/>
        <v>235779.16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2021-09-16T18:24:43Z</dcterms:modified>
  <cp:category/>
  <cp:version/>
  <cp:contentType/>
  <cp:contentStatus/>
</cp:coreProperties>
</file>