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<sst xmlns="http://schemas.openxmlformats.org/spreadsheetml/2006/main" count="80" uniqueCount="77">
  <si>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</si>
  <si>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</si>
  <si>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</si>
  <si>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</si>
  <si>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</si>
  <si>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</si>
  <si>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</si>
  <si>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</si>
  <si>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</si>
  <si>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</si>
  <si>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</si>
  <si>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</si>
  <si>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</si>
  <si>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</si>
  <si>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</si>
  <si>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</si>
  <si>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</si>
  <si>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</si>
  <si>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</si>
  <si>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</si>
  <si>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</si>
  <si>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</si>
  <si>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</si>
  <si>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</si>
  <si>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</si>
  <si>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</si>
  <si>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</si>
  <si>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</si>
  <si>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</si>
  <si>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</si>
  <si>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</si>
  <si>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</si>
  <si>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</si>
  <si>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</si>
  <si>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</si>
  <si>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</si>
  <si>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</si>
  <si>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</si>
  <si>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</si>
  <si>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</si>
  <si>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</si>
  <si>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</si>
  <si>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</si>
  <si>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</si>
  <si>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</si>
  <si>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</si>
  <si>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</si>
  <si>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</si>
  <si>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</si>
  <si>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</si>
  <si>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</si>
  <si>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</si>
  <si>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</si>
  <si>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</si>
  <si>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</si>
  <si>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</si>
  <si>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</si>
  <si>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</si>
  <si>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</si>
  <si>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</si>
  <si>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</si>
  <si>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</si>
  <si>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</si>
  <si>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</si>
  <si>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</si>
  <si>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</si>
  <si>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</si>
  <si>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</si>
  <si>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</si>
  <si>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</si>
  <si>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</si>
  <si>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</si>
  <si>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</si>
  <si>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07/09/21 - VENCIMENTO 14/09/21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</si>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</sst>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149394</v>
      </c>
      <c r="C7" s="9">
        <f t="shared" si="0"/>
        <v>100532</v>
      </c>
      <c r="D7" s="9">
        <f t="shared" si="0"/>
        <v>114903</v>
      </c>
      <c r="E7" s="9">
        <f t="shared" si="0"/>
        <v>23816</v>
      </c>
      <c r="F7" s="9">
        <f t="shared" si="0"/>
        <v>86019</v>
      </c>
      <c r="G7" s="9">
        <f t="shared" si="0"/>
        <v>122998</v>
      </c>
      <c r="H7" s="9">
        <f t="shared" si="0"/>
        <v>16543</v>
      </c>
      <c r="I7" s="9">
        <f t="shared" si="0"/>
        <v>100701</v>
      </c>
      <c r="J7" s="9">
        <f t="shared" si="0"/>
        <v>91851</v>
      </c>
      <c r="K7" s="9">
        <f t="shared" si="0"/>
        <v>134956</v>
      </c>
      <c r="L7" s="9">
        <f t="shared" si="0"/>
        <v>107617</v>
      </c>
      <c r="M7" s="9">
        <f t="shared" si="0"/>
        <v>45159</v>
      </c>
      <c r="N7" s="9">
        <f t="shared" si="0"/>
        <v>26043</v>
      </c>
      <c r="O7" s="9">
        <f t="shared" si="0"/>
        <v>1120532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10249</v>
      </c>
      <c r="C8" s="11">
        <f t="shared" si="1"/>
        <v>8881</v>
      </c>
      <c r="D8" s="11">
        <f t="shared" si="1"/>
        <v>7661</v>
      </c>
      <c r="E8" s="11">
        <f t="shared" si="1"/>
        <v>1269</v>
      </c>
      <c r="F8" s="11">
        <f t="shared" si="1"/>
        <v>5719</v>
      </c>
      <c r="G8" s="11">
        <f t="shared" si="1"/>
        <v>7647</v>
      </c>
      <c r="H8" s="11">
        <f t="shared" si="1"/>
        <v>1213</v>
      </c>
      <c r="I8" s="11">
        <f t="shared" si="1"/>
        <v>9171</v>
      </c>
      <c r="J8" s="11">
        <f t="shared" si="1"/>
        <v>6877</v>
      </c>
      <c r="K8" s="11">
        <f t="shared" si="1"/>
        <v>6871</v>
      </c>
      <c r="L8" s="11">
        <f t="shared" si="1"/>
        <v>5810</v>
      </c>
      <c r="M8" s="11">
        <f t="shared" si="1"/>
        <v>2466</v>
      </c>
      <c r="N8" s="11">
        <f t="shared" si="1"/>
        <v>1877</v>
      </c>
      <c r="O8" s="11">
        <f t="shared" si="1"/>
        <v>75711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10249</v>
      </c>
      <c r="C9" s="11">
        <v>8881</v>
      </c>
      <c r="D9" s="11">
        <v>7661</v>
      </c>
      <c r="E9" s="11">
        <v>1269</v>
      </c>
      <c r="F9" s="11">
        <v>5719</v>
      </c>
      <c r="G9" s="11">
        <v>7647</v>
      </c>
      <c r="H9" s="11">
        <v>1208</v>
      </c>
      <c r="I9" s="11">
        <v>9171</v>
      </c>
      <c r="J9" s="11">
        <v>6877</v>
      </c>
      <c r="K9" s="11">
        <v>6864</v>
      </c>
      <c r="L9" s="11">
        <v>5810</v>
      </c>
      <c r="M9" s="11">
        <v>2464</v>
      </c>
      <c r="N9" s="11">
        <v>1877</v>
      </c>
      <c r="O9" s="11">
        <f>SUM(B9:N9)</f>
        <v>75697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139145</v>
      </c>
      <c r="C11" s="13">
        <v>91651</v>
      </c>
      <c r="D11" s="13">
        <v>107242</v>
      </c>
      <c r="E11" s="13">
        <v>22547</v>
      </c>
      <c r="F11" s="13">
        <v>80300</v>
      </c>
      <c r="G11" s="13">
        <v>115351</v>
      </c>
      <c r="H11" s="13">
        <v>15330</v>
      </c>
      <c r="I11" s="13">
        <v>91530</v>
      </c>
      <c r="J11" s="13">
        <v>84974</v>
      </c>
      <c r="K11" s="13">
        <v>128085</v>
      </c>
      <c r="L11" s="13">
        <v>101807</v>
      </c>
      <c r="M11" s="13">
        <v>42693</v>
      </c>
      <c r="N11" s="13">
        <v>24166</v>
      </c>
      <c r="O11" s="11">
        <f>SUM(B11:N11)</f>
        <v>1044821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1.599590789267482</v>
      </c>
      <c r="C15" s="19">
        <v>1.676024985631462</v>
      </c>
      <c r="D15" s="19">
        <v>1.54962027963122</v>
      </c>
      <c r="E15" s="19">
        <v>1.311780815896731</v>
      </c>
      <c r="F15" s="19">
        <v>2.094470235185221</v>
      </c>
      <c r="G15" s="19">
        <v>2.116628414435622</v>
      </c>
      <c r="H15" s="19">
        <v>2.457590088001354</v>
      </c>
      <c r="I15" s="19">
        <v>1.682901508868512</v>
      </c>
      <c r="J15" s="19">
        <v>1.62335774396023</v>
      </c>
      <c r="K15" s="19">
        <v>1.570693458743112</v>
      </c>
      <c r="L15" s="19">
        <v>1.666317851258307</v>
      </c>
      <c r="M15" s="19">
        <v>1.777324550511752</v>
      </c>
      <c r="N15" s="19">
        <v>1.611971487657766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602695.0300000001</v>
      </c>
      <c r="C17" s="24">
        <f aca="true" t="shared" si="2" ref="C17:N17">C18+C19+C20+C21+C22+C23+C24+C25</f>
        <v>430816.72</v>
      </c>
      <c r="D17" s="24">
        <f t="shared" si="2"/>
        <v>387727.23</v>
      </c>
      <c r="E17" s="24">
        <f t="shared" si="2"/>
        <v>120036.99</v>
      </c>
      <c r="F17" s="24">
        <f t="shared" si="2"/>
        <v>457719.89999999997</v>
      </c>
      <c r="G17" s="24">
        <f t="shared" si="2"/>
        <v>544792.22</v>
      </c>
      <c r="H17" s="24">
        <f t="shared" si="2"/>
        <v>112562.26999999999</v>
      </c>
      <c r="I17" s="24">
        <f t="shared" si="2"/>
        <v>431713.98</v>
      </c>
      <c r="J17" s="24">
        <f t="shared" si="2"/>
        <v>370966.12</v>
      </c>
      <c r="K17" s="24">
        <f t="shared" si="2"/>
        <v>512975.24</v>
      </c>
      <c r="L17" s="24">
        <f t="shared" si="2"/>
        <v>496849.05</v>
      </c>
      <c r="M17" s="24">
        <f t="shared" si="2"/>
        <v>259140.08000000002</v>
      </c>
      <c r="N17" s="24">
        <f t="shared" si="2"/>
        <v>119647.08</v>
      </c>
      <c r="O17" s="24">
        <f>O18+O19+O20+O21+O22+O23+O24+O25</f>
        <v>4847641.909999999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336031.92</v>
      </c>
      <c r="C18" s="30">
        <f t="shared" si="3"/>
        <v>233545.89</v>
      </c>
      <c r="D18" s="30">
        <f t="shared" si="3"/>
        <v>234034.43</v>
      </c>
      <c r="E18" s="30">
        <f t="shared" si="3"/>
        <v>82984.47</v>
      </c>
      <c r="F18" s="30">
        <f t="shared" si="3"/>
        <v>203004.84</v>
      </c>
      <c r="G18" s="30">
        <f t="shared" si="3"/>
        <v>238616.12</v>
      </c>
      <c r="H18" s="30">
        <f t="shared" si="3"/>
        <v>43033.31</v>
      </c>
      <c r="I18" s="30">
        <f t="shared" si="3"/>
        <v>232075.52</v>
      </c>
      <c r="J18" s="30">
        <f t="shared" si="3"/>
        <v>213057.58</v>
      </c>
      <c r="K18" s="30">
        <f t="shared" si="3"/>
        <v>296106.96</v>
      </c>
      <c r="L18" s="30">
        <f t="shared" si="3"/>
        <v>268741.17</v>
      </c>
      <c r="M18" s="30">
        <f t="shared" si="3"/>
        <v>130274.68</v>
      </c>
      <c r="N18" s="30">
        <f t="shared" si="3"/>
        <v>67894.1</v>
      </c>
      <c r="O18" s="30">
        <f aca="true" t="shared" si="4" ref="O18:O25">SUM(B18:N18)</f>
        <v>2579400.99</v>
      </c>
    </row>
    <row r="19" spans="1:23" ht="18.75" customHeight="1">
      <c r="A19" s="26" t="s">
        <v>35</v>
      </c>
      <c r="B19" s="30">
        <f>IF(B15&lt;&gt;0,ROUND((B15-1)*B18,2),0)</f>
        <v>201481.64</v>
      </c>
      <c r="C19" s="30">
        <f aca="true" t="shared" si="5" ref="C19:N19">IF(C15&lt;&gt;0,ROUND((C15-1)*C18,2),0)</f>
        <v>157882.86</v>
      </c>
      <c r="D19" s="30">
        <f t="shared" si="5"/>
        <v>128630.07</v>
      </c>
      <c r="E19" s="30">
        <f t="shared" si="5"/>
        <v>25872.97</v>
      </c>
      <c r="F19" s="30">
        <f t="shared" si="5"/>
        <v>222182.75</v>
      </c>
      <c r="G19" s="30">
        <f t="shared" si="5"/>
        <v>266445.54</v>
      </c>
      <c r="H19" s="30">
        <f t="shared" si="5"/>
        <v>62724.93</v>
      </c>
      <c r="I19" s="30">
        <f t="shared" si="5"/>
        <v>158484.72</v>
      </c>
      <c r="J19" s="30">
        <f t="shared" si="5"/>
        <v>132811.09</v>
      </c>
      <c r="K19" s="30">
        <f t="shared" si="5"/>
        <v>168986.31</v>
      </c>
      <c r="L19" s="30">
        <f t="shared" si="5"/>
        <v>179067.04</v>
      </c>
      <c r="M19" s="30">
        <f t="shared" si="5"/>
        <v>101265.71</v>
      </c>
      <c r="N19" s="30">
        <f t="shared" si="5"/>
        <v>41549.25</v>
      </c>
      <c r="O19" s="30">
        <f t="shared" si="4"/>
        <v>1847384.8800000001</v>
      </c>
      <c r="W19" s="62"/>
    </row>
    <row r="20" spans="1:15" ht="18.75" customHeight="1">
      <c r="A20" s="26" t="s">
        <v>36</v>
      </c>
      <c r="B20" s="30">
        <v>29705.67</v>
      </c>
      <c r="C20" s="30">
        <v>22961.24</v>
      </c>
      <c r="D20" s="30">
        <v>13828.12</v>
      </c>
      <c r="E20" s="30">
        <v>5435.2</v>
      </c>
      <c r="F20" s="30">
        <v>15944.93</v>
      </c>
      <c r="G20" s="30">
        <v>19402.35</v>
      </c>
      <c r="H20" s="30">
        <v>2976.2</v>
      </c>
      <c r="I20" s="30">
        <v>16923.28</v>
      </c>
      <c r="J20" s="30">
        <v>16799.42</v>
      </c>
      <c r="K20" s="30">
        <v>22400.24</v>
      </c>
      <c r="L20" s="30">
        <v>25121.57</v>
      </c>
      <c r="M20" s="30">
        <v>10175.44</v>
      </c>
      <c r="N20" s="30">
        <v>4751.4</v>
      </c>
      <c r="O20" s="30">
        <f t="shared" si="4"/>
        <v>206425.06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-153.26</v>
      </c>
      <c r="D23" s="30">
        <v>-3667.41</v>
      </c>
      <c r="E23" s="30">
        <v>-219.9</v>
      </c>
      <c r="F23" s="30">
        <v>-158.8</v>
      </c>
      <c r="G23" s="30">
        <v>0</v>
      </c>
      <c r="H23" s="30">
        <v>-166.14</v>
      </c>
      <c r="I23" s="30">
        <v>-233.01</v>
      </c>
      <c r="J23" s="30">
        <v>-4172.69</v>
      </c>
      <c r="K23" s="30">
        <v>0</v>
      </c>
      <c r="L23" s="30">
        <v>0</v>
      </c>
      <c r="M23" s="30">
        <v>0</v>
      </c>
      <c r="N23" s="30">
        <v>-334.65</v>
      </c>
      <c r="O23" s="30">
        <f t="shared" si="4"/>
        <v>-9105.859999999999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-45095.6</v>
      </c>
      <c r="C27" s="30">
        <f>+C28+C30+C42+C43+C46-C47</f>
        <v>-39076.4</v>
      </c>
      <c r="D27" s="30">
        <f t="shared" si="6"/>
        <v>-35559.66</v>
      </c>
      <c r="E27" s="30">
        <f t="shared" si="6"/>
        <v>-5583.6</v>
      </c>
      <c r="F27" s="30">
        <f t="shared" si="6"/>
        <v>-25163.6</v>
      </c>
      <c r="G27" s="30">
        <f t="shared" si="6"/>
        <v>-33646.8</v>
      </c>
      <c r="H27" s="30">
        <f t="shared" si="6"/>
        <v>-16676.02</v>
      </c>
      <c r="I27" s="30">
        <f t="shared" si="6"/>
        <v>-40352.4</v>
      </c>
      <c r="J27" s="30">
        <f t="shared" si="6"/>
        <v>-30258.8</v>
      </c>
      <c r="K27" s="30">
        <f t="shared" si="6"/>
        <v>-30201.6</v>
      </c>
      <c r="L27" s="30">
        <f t="shared" si="6"/>
        <v>-25564</v>
      </c>
      <c r="M27" s="30">
        <f t="shared" si="6"/>
        <v>-10841.6</v>
      </c>
      <c r="N27" s="30">
        <f t="shared" si="6"/>
        <v>-8258.8</v>
      </c>
      <c r="O27" s="30">
        <f t="shared" si="6"/>
        <v>-346278.88</v>
      </c>
    </row>
    <row r="28" spans="1:15" ht="18.75" customHeight="1">
      <c r="A28" s="26" t="s">
        <v>40</v>
      </c>
      <c r="B28" s="31">
        <f>+B29</f>
        <v>-45095.6</v>
      </c>
      <c r="C28" s="31">
        <f>+C29</f>
        <v>-39076.4</v>
      </c>
      <c r="D28" s="31">
        <f aca="true" t="shared" si="7" ref="D28:O28">+D29</f>
        <v>-33708.4</v>
      </c>
      <c r="E28" s="31">
        <f t="shared" si="7"/>
        <v>-5583.6</v>
      </c>
      <c r="F28" s="31">
        <f t="shared" si="7"/>
        <v>-25163.6</v>
      </c>
      <c r="G28" s="31">
        <f t="shared" si="7"/>
        <v>-33646.8</v>
      </c>
      <c r="H28" s="31">
        <f t="shared" si="7"/>
        <v>-5315.2</v>
      </c>
      <c r="I28" s="31">
        <f t="shared" si="7"/>
        <v>-40352.4</v>
      </c>
      <c r="J28" s="31">
        <f t="shared" si="7"/>
        <v>-30258.8</v>
      </c>
      <c r="K28" s="31">
        <f t="shared" si="7"/>
        <v>-30201.6</v>
      </c>
      <c r="L28" s="31">
        <f t="shared" si="7"/>
        <v>-25564</v>
      </c>
      <c r="M28" s="31">
        <f t="shared" si="7"/>
        <v>-10841.6</v>
      </c>
      <c r="N28" s="31">
        <f t="shared" si="7"/>
        <v>-8258.8</v>
      </c>
      <c r="O28" s="31">
        <f t="shared" si="7"/>
        <v>-333066.8</v>
      </c>
    </row>
    <row r="29" spans="1:26" ht="18.75" customHeight="1">
      <c r="A29" s="27" t="s">
        <v>41</v>
      </c>
      <c r="B29" s="16">
        <f>ROUND((-B9)*$G$3,2)</f>
        <v>-45095.6</v>
      </c>
      <c r="C29" s="16">
        <f aca="true" t="shared" si="8" ref="C29:N29">ROUND((-C9)*$G$3,2)</f>
        <v>-39076.4</v>
      </c>
      <c r="D29" s="16">
        <f t="shared" si="8"/>
        <v>-33708.4</v>
      </c>
      <c r="E29" s="16">
        <f t="shared" si="8"/>
        <v>-5583.6</v>
      </c>
      <c r="F29" s="16">
        <f t="shared" si="8"/>
        <v>-25163.6</v>
      </c>
      <c r="G29" s="16">
        <f t="shared" si="8"/>
        <v>-33646.8</v>
      </c>
      <c r="H29" s="16">
        <f t="shared" si="8"/>
        <v>-5315.2</v>
      </c>
      <c r="I29" s="16">
        <f t="shared" si="8"/>
        <v>-40352.4</v>
      </c>
      <c r="J29" s="16">
        <f t="shared" si="8"/>
        <v>-30258.8</v>
      </c>
      <c r="K29" s="16">
        <f t="shared" si="8"/>
        <v>-30201.6</v>
      </c>
      <c r="L29" s="16">
        <f t="shared" si="8"/>
        <v>-25564</v>
      </c>
      <c r="M29" s="16">
        <f t="shared" si="8"/>
        <v>-10841.6</v>
      </c>
      <c r="N29" s="16">
        <f t="shared" si="8"/>
        <v>-8258.8</v>
      </c>
      <c r="O29" s="32">
        <f aca="true" t="shared" si="9" ref="O29:O47">SUM(B29:N29)</f>
        <v>-333066.8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-10819.83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-10819.83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>SUM(B39:N39)</f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-10819.83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-10819.83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-1851.26</v>
      </c>
      <c r="E42" s="35">
        <v>0</v>
      </c>
      <c r="F42" s="35">
        <v>0</v>
      </c>
      <c r="G42" s="35">
        <v>0</v>
      </c>
      <c r="H42" s="35">
        <v>-540.99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-2392.25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557599.4300000002</v>
      </c>
      <c r="C45" s="36">
        <f t="shared" si="11"/>
        <v>391740.31999999995</v>
      </c>
      <c r="D45" s="36">
        <f t="shared" si="11"/>
        <v>352167.56999999995</v>
      </c>
      <c r="E45" s="36">
        <f t="shared" si="11"/>
        <v>114453.39</v>
      </c>
      <c r="F45" s="36">
        <f t="shared" si="11"/>
        <v>432556.3</v>
      </c>
      <c r="G45" s="36">
        <f t="shared" si="11"/>
        <v>511145.42</v>
      </c>
      <c r="H45" s="36">
        <f t="shared" si="11"/>
        <v>95886.24999999999</v>
      </c>
      <c r="I45" s="36">
        <f t="shared" si="11"/>
        <v>391361.57999999996</v>
      </c>
      <c r="J45" s="36">
        <f t="shared" si="11"/>
        <v>340707.32</v>
      </c>
      <c r="K45" s="36">
        <f t="shared" si="11"/>
        <v>482773.64</v>
      </c>
      <c r="L45" s="36">
        <f t="shared" si="11"/>
        <v>471285.05</v>
      </c>
      <c r="M45" s="36">
        <f t="shared" si="11"/>
        <v>248298.48</v>
      </c>
      <c r="N45" s="36">
        <f t="shared" si="11"/>
        <v>111388.28</v>
      </c>
      <c r="O45" s="36">
        <f>SUM(B45:N45)</f>
        <v>4501363.03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 s="43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557599.44</v>
      </c>
      <c r="C51" s="51">
        <f t="shared" si="12"/>
        <v>391740.32</v>
      </c>
      <c r="D51" s="51">
        <f t="shared" si="12"/>
        <v>352167.57</v>
      </c>
      <c r="E51" s="51">
        <f t="shared" si="12"/>
        <v>114453.39</v>
      </c>
      <c r="F51" s="51">
        <f t="shared" si="12"/>
        <v>432556.3</v>
      </c>
      <c r="G51" s="51">
        <f t="shared" si="12"/>
        <v>511145.42</v>
      </c>
      <c r="H51" s="51">
        <f t="shared" si="12"/>
        <v>95886.24</v>
      </c>
      <c r="I51" s="51">
        <f t="shared" si="12"/>
        <v>391361.59</v>
      </c>
      <c r="J51" s="51">
        <f t="shared" si="12"/>
        <v>340707.32</v>
      </c>
      <c r="K51" s="51">
        <f t="shared" si="12"/>
        <v>482773.63</v>
      </c>
      <c r="L51" s="51">
        <f t="shared" si="12"/>
        <v>471285.05</v>
      </c>
      <c r="M51" s="51">
        <f t="shared" si="12"/>
        <v>248298.48</v>
      </c>
      <c r="N51" s="51">
        <f t="shared" si="12"/>
        <v>111388.28</v>
      </c>
      <c r="O51" s="36">
        <f t="shared" si="12"/>
        <v>4501363.03</v>
      </c>
      <c r="Q51"/>
    </row>
    <row r="52" spans="1:18" ht="18.75" customHeight="1">
      <c r="A52" s="26" t="s">
        <v>57</v>
      </c>
      <c r="B52" s="51">
        <v>462541.6</v>
      </c>
      <c r="C52" s="51">
        <v>287808.96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750350.56</v>
      </c>
      <c r="P52"/>
      <c r="Q52"/>
      <c r="R52" s="43"/>
    </row>
    <row r="53" spans="1:16" ht="18.75" customHeight="1">
      <c r="A53" s="26" t="s">
        <v>58</v>
      </c>
      <c r="B53" s="51">
        <v>95057.84</v>
      </c>
      <c r="C53" s="51">
        <v>103931.36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198989.2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352167.57</v>
      </c>
      <c r="E54" s="52">
        <v>0</v>
      </c>
      <c r="F54" s="52">
        <v>0</v>
      </c>
      <c r="G54" s="52">
        <v>0</v>
      </c>
      <c r="H54" s="51">
        <v>95886.24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448053.81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114453.39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114453.39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432556.3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432556.3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511145.42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511145.42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391361.59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391361.59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340707.32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340707.32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482773.63</v>
      </c>
      <c r="L60" s="31">
        <v>471285.05</v>
      </c>
      <c r="M60" s="52">
        <v>0</v>
      </c>
      <c r="N60" s="52">
        <v>0</v>
      </c>
      <c r="O60" s="36">
        <f t="shared" si="13"/>
        <v>954058.6799999999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248298.48</v>
      </c>
      <c r="N61" s="52">
        <v>0</v>
      </c>
      <c r="O61" s="36">
        <f t="shared" si="13"/>
        <v>248298.48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111388.28</v>
      </c>
      <c r="O62" s="55">
        <f t="shared" si="13"/>
        <v>111388.28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2021-09-13T15:11:28Z</dcterms:modified>
  <cp:category/>
  <cp:version/>
  <cp:contentType/>
  <cp:contentStatus/>
</cp:coreProperties>
</file>