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<sst xmlns="http://schemas.openxmlformats.org/spreadsheetml/2006/main" count="80" uniqueCount="77">
  <si>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</si>
  <si>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</si>
  <si>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</si>
  <si>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</si>
  <si>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</si>
  <si>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</si>
  <si>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</si>
  <si>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</si>
  <si>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</si>
  <si>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</si>
  <si>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</si>
  <si>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</si>
  <si>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</si>
  <si>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</si>
  <si>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</si>
  <si>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</si>
  <si>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</si>
  <si>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</si>
  <si>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</si>
  <si>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</si>
  <si>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</si>
  <si>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</si>
  <si>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</si>
  <si>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</si>
  <si>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</si>
  <si>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</si>
  <si>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</si>
  <si>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</si>
  <si>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</si>
  <si>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</si>
  <si>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</si>
  <si>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</si>
  <si>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</si>
  <si>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</si>
  <si>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</si>
  <si>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</si>
  <si>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</si>
  <si>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</si>
  <si>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</si>
  <si>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</si>
  <si>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</si>
  <si>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</si>
  <si>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</si>
  <si>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</si>
  <si>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</si>
  <si>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</si>
  <si>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</si>
  <si>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</si>
  <si>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</si>
  <si>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</si>
  <si>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</si>
  <si>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</si>
  <si>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</si>
  <si>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</si>
  <si>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</si>
  <si>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</si>
  <si>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</si>
  <si>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</si>
  <si>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</si>
  <si>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</si>
  <si>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</si>
  <si>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</si>
  <si>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</si>
  <si>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</si>
  <si>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</si>
  <si>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</si>
  <si>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</si>
  <si>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</si>
  <si>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</si>
  <si>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</si>
  <si>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</si>
  <si>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</si>
  <si>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</si>
  <si>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05/09/21 - VENCIMENTO 13/09/21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</si>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</sst>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122371</v>
      </c>
      <c r="C7" s="9">
        <f t="shared" si="0"/>
        <v>84247</v>
      </c>
      <c r="D7" s="9">
        <f t="shared" si="0"/>
        <v>92714</v>
      </c>
      <c r="E7" s="9">
        <f t="shared" si="0"/>
        <v>18523</v>
      </c>
      <c r="F7" s="9">
        <f t="shared" si="0"/>
        <v>69919</v>
      </c>
      <c r="G7" s="9">
        <f t="shared" si="0"/>
        <v>97503</v>
      </c>
      <c r="H7" s="9">
        <f t="shared" si="0"/>
        <v>11390</v>
      </c>
      <c r="I7" s="9">
        <f t="shared" si="0"/>
        <v>75084</v>
      </c>
      <c r="J7" s="9">
        <f t="shared" si="0"/>
        <v>78804</v>
      </c>
      <c r="K7" s="9">
        <f t="shared" si="0"/>
        <v>116196</v>
      </c>
      <c r="L7" s="9">
        <f t="shared" si="0"/>
        <v>88134</v>
      </c>
      <c r="M7" s="9">
        <f t="shared" si="0"/>
        <v>36226</v>
      </c>
      <c r="N7" s="9">
        <f t="shared" si="0"/>
        <v>19498</v>
      </c>
      <c r="O7" s="9">
        <f t="shared" si="0"/>
        <v>910609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9081</v>
      </c>
      <c r="C8" s="11">
        <f t="shared" si="1"/>
        <v>8444</v>
      </c>
      <c r="D8" s="11">
        <f t="shared" si="1"/>
        <v>6697</v>
      </c>
      <c r="E8" s="11">
        <f t="shared" si="1"/>
        <v>1065</v>
      </c>
      <c r="F8" s="11">
        <f t="shared" si="1"/>
        <v>4998</v>
      </c>
      <c r="G8" s="11">
        <f t="shared" si="1"/>
        <v>6545</v>
      </c>
      <c r="H8" s="11">
        <f t="shared" si="1"/>
        <v>912</v>
      </c>
      <c r="I8" s="11">
        <f t="shared" si="1"/>
        <v>7299</v>
      </c>
      <c r="J8" s="11">
        <f t="shared" si="1"/>
        <v>5986</v>
      </c>
      <c r="K8" s="11">
        <f t="shared" si="1"/>
        <v>6580</v>
      </c>
      <c r="L8" s="11">
        <f t="shared" si="1"/>
        <v>4945</v>
      </c>
      <c r="M8" s="11">
        <f t="shared" si="1"/>
        <v>2050</v>
      </c>
      <c r="N8" s="11">
        <f t="shared" si="1"/>
        <v>1483</v>
      </c>
      <c r="O8" s="11">
        <f t="shared" si="1"/>
        <v>66085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9081</v>
      </c>
      <c r="C9" s="11">
        <v>8444</v>
      </c>
      <c r="D9" s="11">
        <v>6697</v>
      </c>
      <c r="E9" s="11">
        <v>1065</v>
      </c>
      <c r="F9" s="11">
        <v>4998</v>
      </c>
      <c r="G9" s="11">
        <v>6545</v>
      </c>
      <c r="H9" s="11">
        <v>910</v>
      </c>
      <c r="I9" s="11">
        <v>7299</v>
      </c>
      <c r="J9" s="11">
        <v>5986</v>
      </c>
      <c r="K9" s="11">
        <v>6571</v>
      </c>
      <c r="L9" s="11">
        <v>4945</v>
      </c>
      <c r="M9" s="11">
        <v>2050</v>
      </c>
      <c r="N9" s="11">
        <v>1483</v>
      </c>
      <c r="O9" s="11">
        <f>SUM(B9:N9)</f>
        <v>66074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9</v>
      </c>
      <c r="L10" s="13">
        <v>0</v>
      </c>
      <c r="M10" s="13">
        <v>0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113290</v>
      </c>
      <c r="C11" s="13">
        <v>75803</v>
      </c>
      <c r="D11" s="13">
        <v>86017</v>
      </c>
      <c r="E11" s="13">
        <v>17458</v>
      </c>
      <c r="F11" s="13">
        <v>64921</v>
      </c>
      <c r="G11" s="13">
        <v>90958</v>
      </c>
      <c r="H11" s="13">
        <v>10478</v>
      </c>
      <c r="I11" s="13">
        <v>67785</v>
      </c>
      <c r="J11" s="13">
        <v>72818</v>
      </c>
      <c r="K11" s="13">
        <v>109616</v>
      </c>
      <c r="L11" s="13">
        <v>83189</v>
      </c>
      <c r="M11" s="13">
        <v>34176</v>
      </c>
      <c r="N11" s="13">
        <v>18015</v>
      </c>
      <c r="O11" s="11">
        <f>SUM(B11:N11)</f>
        <v>844524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1.307728023956772</v>
      </c>
      <c r="C15" s="19">
        <v>1.348175967316001</v>
      </c>
      <c r="D15" s="19">
        <v>1.248752575198905</v>
      </c>
      <c r="E15" s="19">
        <v>1.04446740318236</v>
      </c>
      <c r="F15" s="19">
        <v>1.709132261843221</v>
      </c>
      <c r="G15" s="19">
        <v>1.645210881021689</v>
      </c>
      <c r="H15" s="19">
        <v>1.761442672793808</v>
      </c>
      <c r="I15" s="19">
        <v>1.34576871725559</v>
      </c>
      <c r="J15" s="19">
        <v>1.331041452611269</v>
      </c>
      <c r="K15" s="19">
        <v>1.218184585272001</v>
      </c>
      <c r="L15" s="19">
        <v>1.38800977728333</v>
      </c>
      <c r="M15" s="19">
        <v>1.405861997728353</v>
      </c>
      <c r="N15" s="19">
        <v>1.50279947550419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415333.66000000003</v>
      </c>
      <c r="C17" s="24">
        <f aca="true" t="shared" si="2" ref="C17:N17">C18+C19+C20+C21+C22+C23+C24+C25</f>
        <v>294688.25</v>
      </c>
      <c r="D17" s="24">
        <f t="shared" si="2"/>
        <v>256448.35000000003</v>
      </c>
      <c r="E17" s="24">
        <f t="shared" si="2"/>
        <v>76953.38</v>
      </c>
      <c r="F17" s="24">
        <f t="shared" si="2"/>
        <v>310822.55</v>
      </c>
      <c r="G17" s="24">
        <f t="shared" si="2"/>
        <v>345996.56000000006</v>
      </c>
      <c r="H17" s="24">
        <f t="shared" si="2"/>
        <v>56851.06</v>
      </c>
      <c r="I17" s="24">
        <f t="shared" si="2"/>
        <v>269975.51</v>
      </c>
      <c r="J17" s="24">
        <f t="shared" si="2"/>
        <v>264361.20999999996</v>
      </c>
      <c r="K17" s="24">
        <f t="shared" si="2"/>
        <v>351861.81000000006</v>
      </c>
      <c r="L17" s="24">
        <f t="shared" si="2"/>
        <v>346478.08999999997</v>
      </c>
      <c r="M17" s="24">
        <f t="shared" si="2"/>
        <v>172181.63999999998</v>
      </c>
      <c r="N17" s="24">
        <f t="shared" si="2"/>
        <v>85766.23000000001</v>
      </c>
      <c r="O17" s="24">
        <f>O18+O19+O20+O21+O22+O23+O24+O25</f>
        <v>3247718.3000000003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275249.09</v>
      </c>
      <c r="C18" s="30">
        <f t="shared" si="3"/>
        <v>195714.21</v>
      </c>
      <c r="D18" s="30">
        <f t="shared" si="3"/>
        <v>188839.88</v>
      </c>
      <c r="E18" s="30">
        <f t="shared" si="3"/>
        <v>64541.54</v>
      </c>
      <c r="F18" s="30">
        <f t="shared" si="3"/>
        <v>165008.84</v>
      </c>
      <c r="G18" s="30">
        <f t="shared" si="3"/>
        <v>189155.82</v>
      </c>
      <c r="H18" s="30">
        <f t="shared" si="3"/>
        <v>29628.81</v>
      </c>
      <c r="I18" s="30">
        <f t="shared" si="3"/>
        <v>173038.59</v>
      </c>
      <c r="J18" s="30">
        <f t="shared" si="3"/>
        <v>182793.76</v>
      </c>
      <c r="K18" s="30">
        <f t="shared" si="3"/>
        <v>254945.64</v>
      </c>
      <c r="L18" s="30">
        <f t="shared" si="3"/>
        <v>220088.22</v>
      </c>
      <c r="M18" s="30">
        <f t="shared" si="3"/>
        <v>104504.76</v>
      </c>
      <c r="N18" s="30">
        <f t="shared" si="3"/>
        <v>50831.29</v>
      </c>
      <c r="O18" s="30">
        <f aca="true" t="shared" si="4" ref="O18:O25">SUM(B18:N18)</f>
        <v>2094340.4500000002</v>
      </c>
    </row>
    <row r="19" spans="1:23" ht="18.75" customHeight="1">
      <c r="A19" s="26" t="s">
        <v>35</v>
      </c>
      <c r="B19" s="30">
        <f>IF(B15&lt;&gt;0,ROUND((B15-1)*B18,2),0)</f>
        <v>84701.86</v>
      </c>
      <c r="C19" s="30">
        <f aca="true" t="shared" si="5" ref="C19:N19">IF(C15&lt;&gt;0,ROUND((C15-1)*C18,2),0)</f>
        <v>68142.98</v>
      </c>
      <c r="D19" s="30">
        <f t="shared" si="5"/>
        <v>46974.41</v>
      </c>
      <c r="E19" s="30">
        <f t="shared" si="5"/>
        <v>2869.99</v>
      </c>
      <c r="F19" s="30">
        <f t="shared" si="5"/>
        <v>117013.09</v>
      </c>
      <c r="G19" s="30">
        <f t="shared" si="5"/>
        <v>122045.39</v>
      </c>
      <c r="H19" s="30">
        <f t="shared" si="5"/>
        <v>22560.64</v>
      </c>
      <c r="I19" s="30">
        <f t="shared" si="5"/>
        <v>59831.33</v>
      </c>
      <c r="J19" s="30">
        <f t="shared" si="5"/>
        <v>60512.31</v>
      </c>
      <c r="K19" s="30">
        <f t="shared" si="5"/>
        <v>55625.21</v>
      </c>
      <c r="L19" s="30">
        <f t="shared" si="5"/>
        <v>85396.38</v>
      </c>
      <c r="M19" s="30">
        <f t="shared" si="5"/>
        <v>42414.51</v>
      </c>
      <c r="N19" s="30">
        <f t="shared" si="5"/>
        <v>25557.95</v>
      </c>
      <c r="O19" s="30">
        <f t="shared" si="4"/>
        <v>793646.0499999999</v>
      </c>
      <c r="W19" s="62"/>
    </row>
    <row r="20" spans="1:15" ht="18.75" customHeight="1">
      <c r="A20" s="26" t="s">
        <v>36</v>
      </c>
      <c r="B20" s="30">
        <v>19906.91</v>
      </c>
      <c r="C20" s="30">
        <v>14251.07</v>
      </c>
      <c r="D20" s="30">
        <v>9477.48</v>
      </c>
      <c r="E20" s="30">
        <v>3870.8</v>
      </c>
      <c r="F20" s="30">
        <v>12054.44</v>
      </c>
      <c r="G20" s="30">
        <v>14724.24</v>
      </c>
      <c r="H20" s="30">
        <v>1747.55</v>
      </c>
      <c r="I20" s="30">
        <v>12642.12</v>
      </c>
      <c r="J20" s="30">
        <v>12599.65</v>
      </c>
      <c r="K20" s="30">
        <v>17058.97</v>
      </c>
      <c r="L20" s="30">
        <v>17074.22</v>
      </c>
      <c r="M20" s="30">
        <v>7838.12</v>
      </c>
      <c r="N20" s="30">
        <v>3790.8</v>
      </c>
      <c r="O20" s="30">
        <f t="shared" si="4"/>
        <v>147036.37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-3745.44</v>
      </c>
      <c r="E23" s="30">
        <v>-293.2</v>
      </c>
      <c r="F23" s="30">
        <v>0</v>
      </c>
      <c r="G23" s="30">
        <v>-257.1</v>
      </c>
      <c r="H23" s="30">
        <v>-1079.91</v>
      </c>
      <c r="I23" s="30">
        <v>0</v>
      </c>
      <c r="J23" s="30">
        <v>-4015.23</v>
      </c>
      <c r="K23" s="30">
        <v>-1249.74</v>
      </c>
      <c r="L23" s="30">
        <v>0</v>
      </c>
      <c r="M23" s="30">
        <v>0</v>
      </c>
      <c r="N23" s="30">
        <v>-200.79</v>
      </c>
      <c r="O23" s="30">
        <f t="shared" si="4"/>
        <v>-10841.41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-39956.4</v>
      </c>
      <c r="C27" s="30">
        <f>+C28+C30+C42+C43+C46-C47</f>
        <v>-37153.6</v>
      </c>
      <c r="D27" s="30">
        <f t="shared" si="6"/>
        <v>-30661.67</v>
      </c>
      <c r="E27" s="30">
        <f t="shared" si="6"/>
        <v>-4686</v>
      </c>
      <c r="F27" s="30">
        <f t="shared" si="6"/>
        <v>-21991.2</v>
      </c>
      <c r="G27" s="30">
        <f t="shared" si="6"/>
        <v>-28798</v>
      </c>
      <c r="H27" s="30">
        <f t="shared" si="6"/>
        <v>-9515.15</v>
      </c>
      <c r="I27" s="30">
        <f t="shared" si="6"/>
        <v>-32115.6</v>
      </c>
      <c r="J27" s="30">
        <f t="shared" si="6"/>
        <v>-26338.4</v>
      </c>
      <c r="K27" s="30">
        <f t="shared" si="6"/>
        <v>-28912.4</v>
      </c>
      <c r="L27" s="30">
        <f t="shared" si="6"/>
        <v>-21758</v>
      </c>
      <c r="M27" s="30">
        <f t="shared" si="6"/>
        <v>-9020</v>
      </c>
      <c r="N27" s="30">
        <f t="shared" si="6"/>
        <v>-6525.2</v>
      </c>
      <c r="O27" s="30">
        <f t="shared" si="6"/>
        <v>-297431.62000000005</v>
      </c>
    </row>
    <row r="28" spans="1:15" ht="18.75" customHeight="1">
      <c r="A28" s="26" t="s">
        <v>40</v>
      </c>
      <c r="B28" s="31">
        <f>+B29</f>
        <v>-39956.4</v>
      </c>
      <c r="C28" s="31">
        <f>+C29</f>
        <v>-37153.6</v>
      </c>
      <c r="D28" s="31">
        <f aca="true" t="shared" si="7" ref="D28:O28">+D29</f>
        <v>-29466.8</v>
      </c>
      <c r="E28" s="31">
        <f t="shared" si="7"/>
        <v>-4686</v>
      </c>
      <c r="F28" s="31">
        <f t="shared" si="7"/>
        <v>-21991.2</v>
      </c>
      <c r="G28" s="31">
        <f t="shared" si="7"/>
        <v>-28798</v>
      </c>
      <c r="H28" s="31">
        <f t="shared" si="7"/>
        <v>-4004</v>
      </c>
      <c r="I28" s="31">
        <f t="shared" si="7"/>
        <v>-32115.6</v>
      </c>
      <c r="J28" s="31">
        <f t="shared" si="7"/>
        <v>-26338.4</v>
      </c>
      <c r="K28" s="31">
        <f t="shared" si="7"/>
        <v>-28912.4</v>
      </c>
      <c r="L28" s="31">
        <f t="shared" si="7"/>
        <v>-21758</v>
      </c>
      <c r="M28" s="31">
        <f t="shared" si="7"/>
        <v>-9020</v>
      </c>
      <c r="N28" s="31">
        <f t="shared" si="7"/>
        <v>-6525.2</v>
      </c>
      <c r="O28" s="31">
        <f t="shared" si="7"/>
        <v>-290725.60000000003</v>
      </c>
    </row>
    <row r="29" spans="1:26" ht="18.75" customHeight="1">
      <c r="A29" s="27" t="s">
        <v>41</v>
      </c>
      <c r="B29" s="16">
        <f>ROUND((-B9)*$G$3,2)</f>
        <v>-39956.4</v>
      </c>
      <c r="C29" s="16">
        <f aca="true" t="shared" si="8" ref="C29:N29">ROUND((-C9)*$G$3,2)</f>
        <v>-37153.6</v>
      </c>
      <c r="D29" s="16">
        <f t="shared" si="8"/>
        <v>-29466.8</v>
      </c>
      <c r="E29" s="16">
        <f t="shared" si="8"/>
        <v>-4686</v>
      </c>
      <c r="F29" s="16">
        <f t="shared" si="8"/>
        <v>-21991.2</v>
      </c>
      <c r="G29" s="16">
        <f t="shared" si="8"/>
        <v>-28798</v>
      </c>
      <c r="H29" s="16">
        <f t="shared" si="8"/>
        <v>-4004</v>
      </c>
      <c r="I29" s="16">
        <f t="shared" si="8"/>
        <v>-32115.6</v>
      </c>
      <c r="J29" s="16">
        <f t="shared" si="8"/>
        <v>-26338.4</v>
      </c>
      <c r="K29" s="16">
        <f t="shared" si="8"/>
        <v>-28912.4</v>
      </c>
      <c r="L29" s="16">
        <f t="shared" si="8"/>
        <v>-21758</v>
      </c>
      <c r="M29" s="16">
        <f t="shared" si="8"/>
        <v>-9020</v>
      </c>
      <c r="N29" s="16">
        <f t="shared" si="8"/>
        <v>-6525.2</v>
      </c>
      <c r="O29" s="32">
        <f aca="true" t="shared" si="9" ref="O29:O47">SUM(B29:N29)</f>
        <v>-290725.60000000003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-5248.71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-5248.71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>SUM(B39:N39)</f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-5248.71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-5248.71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-1194.87</v>
      </c>
      <c r="E42" s="35">
        <v>0</v>
      </c>
      <c r="F42" s="35">
        <v>0</v>
      </c>
      <c r="G42" s="35">
        <v>0</v>
      </c>
      <c r="H42" s="35">
        <v>-262.44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-1457.31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375377.26</v>
      </c>
      <c r="C45" s="36">
        <f t="shared" si="11"/>
        <v>257534.65</v>
      </c>
      <c r="D45" s="36">
        <f t="shared" si="11"/>
        <v>225786.68000000005</v>
      </c>
      <c r="E45" s="36">
        <f t="shared" si="11"/>
        <v>72267.38</v>
      </c>
      <c r="F45" s="36">
        <f t="shared" si="11"/>
        <v>288831.35</v>
      </c>
      <c r="G45" s="36">
        <f t="shared" si="11"/>
        <v>317198.56000000006</v>
      </c>
      <c r="H45" s="36">
        <f t="shared" si="11"/>
        <v>47335.909999999996</v>
      </c>
      <c r="I45" s="36">
        <f t="shared" si="11"/>
        <v>237859.91</v>
      </c>
      <c r="J45" s="36">
        <f t="shared" si="11"/>
        <v>238022.80999999997</v>
      </c>
      <c r="K45" s="36">
        <f t="shared" si="11"/>
        <v>322949.41000000003</v>
      </c>
      <c r="L45" s="36">
        <f t="shared" si="11"/>
        <v>324720.08999999997</v>
      </c>
      <c r="M45" s="36">
        <f t="shared" si="11"/>
        <v>163161.63999999998</v>
      </c>
      <c r="N45" s="36">
        <f t="shared" si="11"/>
        <v>79241.03000000001</v>
      </c>
      <c r="O45" s="36">
        <f>SUM(B45:N45)</f>
        <v>2950286.6799999997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375377.26</v>
      </c>
      <c r="C51" s="51">
        <f t="shared" si="12"/>
        <v>257534.65000000002</v>
      </c>
      <c r="D51" s="51">
        <f t="shared" si="12"/>
        <v>225786.67</v>
      </c>
      <c r="E51" s="51">
        <f t="shared" si="12"/>
        <v>72267.39</v>
      </c>
      <c r="F51" s="51">
        <f t="shared" si="12"/>
        <v>288831.35</v>
      </c>
      <c r="G51" s="51">
        <f t="shared" si="12"/>
        <v>317198.56</v>
      </c>
      <c r="H51" s="51">
        <f t="shared" si="12"/>
        <v>47335.9</v>
      </c>
      <c r="I51" s="51">
        <f t="shared" si="12"/>
        <v>237859.91</v>
      </c>
      <c r="J51" s="51">
        <f t="shared" si="12"/>
        <v>238022.81</v>
      </c>
      <c r="K51" s="51">
        <f t="shared" si="12"/>
        <v>322949.41</v>
      </c>
      <c r="L51" s="51">
        <f t="shared" si="12"/>
        <v>324720.1</v>
      </c>
      <c r="M51" s="51">
        <f t="shared" si="12"/>
        <v>163161.65</v>
      </c>
      <c r="N51" s="51">
        <f t="shared" si="12"/>
        <v>79241.02</v>
      </c>
      <c r="O51" s="36">
        <f t="shared" si="12"/>
        <v>2950286.6799999997</v>
      </c>
      <c r="Q51"/>
    </row>
    <row r="52" spans="1:18" ht="18.75" customHeight="1">
      <c r="A52" s="26" t="s">
        <v>57</v>
      </c>
      <c r="B52" s="51">
        <v>313338.07</v>
      </c>
      <c r="C52" s="51">
        <v>190509.85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503847.92000000004</v>
      </c>
      <c r="P52"/>
      <c r="Q52"/>
      <c r="R52" s="43"/>
    </row>
    <row r="53" spans="1:16" ht="18.75" customHeight="1">
      <c r="A53" s="26" t="s">
        <v>58</v>
      </c>
      <c r="B53" s="51">
        <v>62039.19</v>
      </c>
      <c r="C53" s="51">
        <v>67024.8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129063.99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225786.67</v>
      </c>
      <c r="E54" s="52">
        <v>0</v>
      </c>
      <c r="F54" s="52">
        <v>0</v>
      </c>
      <c r="G54" s="52">
        <v>0</v>
      </c>
      <c r="H54" s="51">
        <v>47335.9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273122.57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72267.39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72267.39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288831.35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288831.35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317198.56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317198.56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237859.91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237859.91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238022.81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238022.81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322949.41</v>
      </c>
      <c r="L60" s="31">
        <v>324720.1</v>
      </c>
      <c r="M60" s="52">
        <v>0</v>
      </c>
      <c r="N60" s="52">
        <v>0</v>
      </c>
      <c r="O60" s="36">
        <f t="shared" si="13"/>
        <v>647669.51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163161.65</v>
      </c>
      <c r="N61" s="52">
        <v>0</v>
      </c>
      <c r="O61" s="36">
        <f t="shared" si="13"/>
        <v>163161.65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79241.02</v>
      </c>
      <c r="O62" s="55">
        <f t="shared" si="13"/>
        <v>79241.02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2021-09-10T15:11:54Z</dcterms:modified>
  <cp:category/>
  <cp:version/>
  <cp:contentType/>
  <cp:contentStatus/>
</cp:coreProperties>
</file>