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<sst xmlns="http://schemas.openxmlformats.org/spreadsheetml/2006/main" count="80" uniqueCount="77">
  <si>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</si>
  <si>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</si>
  <si>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</si>
  <si>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</si>
  <si>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</si>
  <si>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</si>
  <si>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</si>
  <si>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</si>
  <si>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</si>
  <si>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</si>
  <si>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</si>
  <si>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</si>
  <si>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</si>
  <si>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</si>
  <si>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</si>
  <si>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</si>
  <si>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</si>
  <si>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</si>
  <si>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</si>
  <si>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</si>
  <si>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</si>
  <si>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</si>
  <si>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</si>
  <si>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</si>
  <si>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</si>
  <si>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</si>
  <si>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</si>
  <si>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</si>
  <si>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</si>
  <si>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</si>
  <si>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</si>
  <si>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</si>
  <si>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</si>
  <si>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</si>
  <si>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</si>
  <si>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</si>
  <si>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</si>
  <si>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</si>
  <si>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</si>
  <si>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</si>
  <si>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</si>
  <si>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</si>
  <si>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</si>
  <si>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</si>
  <si>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</si>
  <si>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</si>
  <si>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</si>
  <si>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</si>
  <si>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</si>
  <si>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</si>
  <si>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</si>
  <si>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</si>
  <si>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</si>
  <si>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</si>
  <si>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</si>
  <si>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</si>
  <si>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</si>
  <si>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</si>
  <si>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</si>
  <si>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</si>
  <si>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</si>
  <si>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</si>
  <si>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</si>
  <si>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</si>
  <si>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</si>
  <si>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</si>
  <si>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</si>
  <si>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</si>
  <si>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</si>
  <si>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</si>
  <si>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</si>
  <si>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</si>
  <si>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</si>
  <si>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04/09/21 - VENCIMENTO 13/09/21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</si>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</sst>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233863</v>
      </c>
      <c r="C7" s="9">
        <f t="shared" si="0"/>
        <v>159700</v>
      </c>
      <c r="D7" s="9">
        <f t="shared" si="0"/>
        <v>181203</v>
      </c>
      <c r="E7" s="9">
        <f t="shared" si="0"/>
        <v>37374</v>
      </c>
      <c r="F7" s="9">
        <f t="shared" si="0"/>
        <v>119263</v>
      </c>
      <c r="G7" s="9">
        <f t="shared" si="0"/>
        <v>192535</v>
      </c>
      <c r="H7" s="9">
        <f t="shared" si="0"/>
        <v>25055</v>
      </c>
      <c r="I7" s="9">
        <f t="shared" si="0"/>
        <v>155711</v>
      </c>
      <c r="J7" s="9">
        <f t="shared" si="0"/>
        <v>142150</v>
      </c>
      <c r="K7" s="9">
        <f t="shared" si="0"/>
        <v>205839</v>
      </c>
      <c r="L7" s="9">
        <f t="shared" si="0"/>
        <v>159711</v>
      </c>
      <c r="M7" s="9">
        <f t="shared" si="0"/>
        <v>67664</v>
      </c>
      <c r="N7" s="9">
        <f t="shared" si="0"/>
        <v>40634</v>
      </c>
      <c r="O7" s="9">
        <f t="shared" si="0"/>
        <v>1720702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15006</v>
      </c>
      <c r="C8" s="11">
        <f t="shared" si="1"/>
        <v>14469</v>
      </c>
      <c r="D8" s="11">
        <f t="shared" si="1"/>
        <v>11414</v>
      </c>
      <c r="E8" s="11">
        <f t="shared" si="1"/>
        <v>2144</v>
      </c>
      <c r="F8" s="11">
        <f t="shared" si="1"/>
        <v>7060</v>
      </c>
      <c r="G8" s="11">
        <f t="shared" si="1"/>
        <v>11324</v>
      </c>
      <c r="H8" s="11">
        <f t="shared" si="1"/>
        <v>1974</v>
      </c>
      <c r="I8" s="11">
        <f t="shared" si="1"/>
        <v>13387</v>
      </c>
      <c r="J8" s="11">
        <f t="shared" si="1"/>
        <v>10228</v>
      </c>
      <c r="K8" s="11">
        <f t="shared" si="1"/>
        <v>9764</v>
      </c>
      <c r="L8" s="11">
        <f t="shared" si="1"/>
        <v>7953</v>
      </c>
      <c r="M8" s="11">
        <f t="shared" si="1"/>
        <v>3831</v>
      </c>
      <c r="N8" s="11">
        <f t="shared" si="1"/>
        <v>3352</v>
      </c>
      <c r="O8" s="11">
        <f t="shared" si="1"/>
        <v>111906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15006</v>
      </c>
      <c r="C9" s="11">
        <v>14469</v>
      </c>
      <c r="D9" s="11">
        <v>11414</v>
      </c>
      <c r="E9" s="11">
        <v>2144</v>
      </c>
      <c r="F9" s="11">
        <v>7060</v>
      </c>
      <c r="G9" s="11">
        <v>11324</v>
      </c>
      <c r="H9" s="11">
        <v>1968</v>
      </c>
      <c r="I9" s="11">
        <v>13387</v>
      </c>
      <c r="J9" s="11">
        <v>10228</v>
      </c>
      <c r="K9" s="11">
        <v>9749</v>
      </c>
      <c r="L9" s="11">
        <v>7953</v>
      </c>
      <c r="M9" s="11">
        <v>3831</v>
      </c>
      <c r="N9" s="11">
        <v>3352</v>
      </c>
      <c r="O9" s="11">
        <f>SUM(B9:N9)</f>
        <v>111885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15</v>
      </c>
      <c r="L10" s="13">
        <v>0</v>
      </c>
      <c r="M10" s="13">
        <v>0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218857</v>
      </c>
      <c r="C11" s="13">
        <v>145231</v>
      </c>
      <c r="D11" s="13">
        <v>169789</v>
      </c>
      <c r="E11" s="13">
        <v>35230</v>
      </c>
      <c r="F11" s="13">
        <v>112203</v>
      </c>
      <c r="G11" s="13">
        <v>181211</v>
      </c>
      <c r="H11" s="13">
        <v>23081</v>
      </c>
      <c r="I11" s="13">
        <v>142324</v>
      </c>
      <c r="J11" s="13">
        <v>131922</v>
      </c>
      <c r="K11" s="13">
        <v>196075</v>
      </c>
      <c r="L11" s="13">
        <v>151758</v>
      </c>
      <c r="M11" s="13">
        <v>63833</v>
      </c>
      <c r="N11" s="13">
        <v>37282</v>
      </c>
      <c r="O11" s="11">
        <f>SUM(B11:N11)</f>
        <v>1608796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1.307728023956772</v>
      </c>
      <c r="C15" s="19">
        <v>1.351226115996993</v>
      </c>
      <c r="D15" s="19">
        <v>1.277349960468883</v>
      </c>
      <c r="E15" s="19">
        <v>1.04446740318236</v>
      </c>
      <c r="F15" s="19">
        <v>1.697124273014752</v>
      </c>
      <c r="G15" s="19">
        <v>1.636138015798644</v>
      </c>
      <c r="H15" s="19">
        <v>1.680642545089667</v>
      </c>
      <c r="I15" s="19">
        <v>1.34576871725559</v>
      </c>
      <c r="J15" s="19">
        <v>1.317562547799351</v>
      </c>
      <c r="K15" s="19">
        <v>1.244153634799829</v>
      </c>
      <c r="L15" s="19">
        <v>1.376679090279969</v>
      </c>
      <c r="M15" s="19">
        <v>1.400693393137243</v>
      </c>
      <c r="N15" s="19">
        <v>1.47213009107267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753044.4900000001</v>
      </c>
      <c r="C17" s="24">
        <f aca="true" t="shared" si="2" ref="C17:N17">C18+C19+C20+C21+C22+C23+C24+C25</f>
        <v>541435.29</v>
      </c>
      <c r="D17" s="24">
        <f t="shared" si="2"/>
        <v>497503.5</v>
      </c>
      <c r="E17" s="24">
        <f t="shared" si="2"/>
        <v>147107.97999999998</v>
      </c>
      <c r="F17" s="24">
        <f t="shared" si="2"/>
        <v>509200.14999999997</v>
      </c>
      <c r="G17" s="24">
        <f t="shared" si="2"/>
        <v>651098.13</v>
      </c>
      <c r="H17" s="24">
        <f t="shared" si="2"/>
        <v>114936.12</v>
      </c>
      <c r="I17" s="24">
        <f t="shared" si="2"/>
        <v>524798.0399999999</v>
      </c>
      <c r="J17" s="24">
        <f t="shared" si="2"/>
        <v>459537.8900000001</v>
      </c>
      <c r="K17" s="24">
        <f t="shared" si="2"/>
        <v>609465.9899999999</v>
      </c>
      <c r="L17" s="24">
        <f t="shared" si="2"/>
        <v>596511.5299999999</v>
      </c>
      <c r="M17" s="24">
        <f t="shared" si="2"/>
        <v>301423.93</v>
      </c>
      <c r="N17" s="24">
        <f t="shared" si="2"/>
        <v>166338.87</v>
      </c>
      <c r="O17" s="24">
        <f>O18+O19+O20+O21+O22+O23+O24+O25</f>
        <v>5872401.909999999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526028.05</v>
      </c>
      <c r="C18" s="30">
        <f t="shared" si="3"/>
        <v>370999.07</v>
      </c>
      <c r="D18" s="30">
        <f t="shared" si="3"/>
        <v>369074.27</v>
      </c>
      <c r="E18" s="30">
        <f t="shared" si="3"/>
        <v>130225.97</v>
      </c>
      <c r="F18" s="30">
        <f t="shared" si="3"/>
        <v>281460.68</v>
      </c>
      <c r="G18" s="30">
        <f t="shared" si="3"/>
        <v>373517.9</v>
      </c>
      <c r="H18" s="30">
        <f t="shared" si="3"/>
        <v>65175.57</v>
      </c>
      <c r="I18" s="30">
        <f t="shared" si="3"/>
        <v>358851.57</v>
      </c>
      <c r="J18" s="30">
        <f t="shared" si="3"/>
        <v>329731.14</v>
      </c>
      <c r="K18" s="30">
        <f t="shared" si="3"/>
        <v>451631.35</v>
      </c>
      <c r="L18" s="30">
        <f t="shared" si="3"/>
        <v>398830.31</v>
      </c>
      <c r="M18" s="30">
        <f t="shared" si="3"/>
        <v>195197.11</v>
      </c>
      <c r="N18" s="30">
        <f t="shared" si="3"/>
        <v>105932.84</v>
      </c>
      <c r="O18" s="30">
        <f aca="true" t="shared" si="4" ref="O18:O25">SUM(B18:N18)</f>
        <v>3956655.8299999996</v>
      </c>
    </row>
    <row r="19" spans="1:23" ht="18.75" customHeight="1">
      <c r="A19" s="26" t="s">
        <v>35</v>
      </c>
      <c r="B19" s="30">
        <f>IF(B15&lt;&gt;0,ROUND((B15-1)*B18,2),0)</f>
        <v>161873.57</v>
      </c>
      <c r="C19" s="30">
        <f aca="true" t="shared" si="5" ref="C19:N19">IF(C15&lt;&gt;0,ROUND((C15-1)*C18,2),0)</f>
        <v>130304.56</v>
      </c>
      <c r="D19" s="30">
        <f t="shared" si="5"/>
        <v>102362.73</v>
      </c>
      <c r="E19" s="30">
        <f t="shared" si="5"/>
        <v>5790.81</v>
      </c>
      <c r="F19" s="30">
        <f t="shared" si="5"/>
        <v>196213.07</v>
      </c>
      <c r="G19" s="30">
        <f t="shared" si="5"/>
        <v>237608.94</v>
      </c>
      <c r="H19" s="30">
        <f t="shared" si="5"/>
        <v>44361.27</v>
      </c>
      <c r="I19" s="30">
        <f t="shared" si="5"/>
        <v>124079.65</v>
      </c>
      <c r="J19" s="30">
        <f t="shared" si="5"/>
        <v>104710.26</v>
      </c>
      <c r="K19" s="30">
        <f t="shared" si="5"/>
        <v>110267.44</v>
      </c>
      <c r="L19" s="30">
        <f t="shared" si="5"/>
        <v>150231.04</v>
      </c>
      <c r="M19" s="30">
        <f t="shared" si="5"/>
        <v>78214.19</v>
      </c>
      <c r="N19" s="30">
        <f t="shared" si="5"/>
        <v>50014.08</v>
      </c>
      <c r="O19" s="30">
        <f t="shared" si="4"/>
        <v>1496031.6099999999</v>
      </c>
      <c r="W19" s="62"/>
    </row>
    <row r="20" spans="1:15" ht="18.75" customHeight="1">
      <c r="A20" s="26" t="s">
        <v>36</v>
      </c>
      <c r="B20" s="30">
        <v>29667.07</v>
      </c>
      <c r="C20" s="30">
        <v>23551.67</v>
      </c>
      <c r="D20" s="30">
        <v>14207.65</v>
      </c>
      <c r="E20" s="30">
        <v>5420.15</v>
      </c>
      <c r="F20" s="30">
        <v>15018.42</v>
      </c>
      <c r="G20" s="30">
        <v>20071.58</v>
      </c>
      <c r="H20" s="30">
        <v>2817.5</v>
      </c>
      <c r="I20" s="30">
        <v>17403.35</v>
      </c>
      <c r="J20" s="30">
        <v>17034.65</v>
      </c>
      <c r="K20" s="30">
        <v>22432.62</v>
      </c>
      <c r="L20" s="30">
        <v>23840.63</v>
      </c>
      <c r="M20" s="30">
        <v>10588.38</v>
      </c>
      <c r="N20" s="30">
        <v>5006.55</v>
      </c>
      <c r="O20" s="30">
        <f t="shared" si="4"/>
        <v>207060.21999999997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-3043.17</v>
      </c>
      <c r="E23" s="30">
        <v>-293.2</v>
      </c>
      <c r="F23" s="30">
        <v>-238.2</v>
      </c>
      <c r="G23" s="30">
        <v>-428.5</v>
      </c>
      <c r="H23" s="30">
        <v>-1412.19</v>
      </c>
      <c r="I23" s="30">
        <v>0</v>
      </c>
      <c r="J23" s="30">
        <v>-4408.88</v>
      </c>
      <c r="K23" s="30">
        <v>-347.15</v>
      </c>
      <c r="L23" s="30">
        <v>-309.72</v>
      </c>
      <c r="M23" s="30">
        <v>0</v>
      </c>
      <c r="N23" s="30">
        <v>-401.58</v>
      </c>
      <c r="O23" s="30">
        <f t="shared" si="4"/>
        <v>-10882.589999999998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-66026.4</v>
      </c>
      <c r="C27" s="30">
        <f>+C28+C30+C42+C43+C46-C47</f>
        <v>-63663.6</v>
      </c>
      <c r="D27" s="30">
        <f t="shared" si="6"/>
        <v>-52621.74</v>
      </c>
      <c r="E27" s="30">
        <f t="shared" si="6"/>
        <v>-9433.6</v>
      </c>
      <c r="F27" s="30">
        <f t="shared" si="6"/>
        <v>-31064</v>
      </c>
      <c r="G27" s="30">
        <f t="shared" si="6"/>
        <v>-49825.6</v>
      </c>
      <c r="H27" s="30">
        <f t="shared" si="6"/>
        <v>-20269.27</v>
      </c>
      <c r="I27" s="30">
        <f t="shared" si="6"/>
        <v>-58902.8</v>
      </c>
      <c r="J27" s="30">
        <f t="shared" si="6"/>
        <v>-45003.2</v>
      </c>
      <c r="K27" s="30">
        <f t="shared" si="6"/>
        <v>-42895.6</v>
      </c>
      <c r="L27" s="30">
        <f t="shared" si="6"/>
        <v>-34993.2</v>
      </c>
      <c r="M27" s="30">
        <f t="shared" si="6"/>
        <v>-16856.4</v>
      </c>
      <c r="N27" s="30">
        <f t="shared" si="6"/>
        <v>-14748.8</v>
      </c>
      <c r="O27" s="30">
        <f t="shared" si="6"/>
        <v>-506304.21</v>
      </c>
    </row>
    <row r="28" spans="1:15" ht="18.75" customHeight="1">
      <c r="A28" s="26" t="s">
        <v>40</v>
      </c>
      <c r="B28" s="31">
        <f>+B29</f>
        <v>-66026.4</v>
      </c>
      <c r="C28" s="31">
        <f>+C29</f>
        <v>-63663.6</v>
      </c>
      <c r="D28" s="31">
        <f aca="true" t="shared" si="7" ref="D28:O28">+D29</f>
        <v>-50221.6</v>
      </c>
      <c r="E28" s="31">
        <f t="shared" si="7"/>
        <v>-9433.6</v>
      </c>
      <c r="F28" s="31">
        <f t="shared" si="7"/>
        <v>-31064</v>
      </c>
      <c r="G28" s="31">
        <f t="shared" si="7"/>
        <v>-49825.6</v>
      </c>
      <c r="H28" s="31">
        <f t="shared" si="7"/>
        <v>-8659.2</v>
      </c>
      <c r="I28" s="31">
        <f t="shared" si="7"/>
        <v>-58902.8</v>
      </c>
      <c r="J28" s="31">
        <f t="shared" si="7"/>
        <v>-45003.2</v>
      </c>
      <c r="K28" s="31">
        <f t="shared" si="7"/>
        <v>-42895.6</v>
      </c>
      <c r="L28" s="31">
        <f t="shared" si="7"/>
        <v>-34993.2</v>
      </c>
      <c r="M28" s="31">
        <f t="shared" si="7"/>
        <v>-16856.4</v>
      </c>
      <c r="N28" s="31">
        <f t="shared" si="7"/>
        <v>-14748.8</v>
      </c>
      <c r="O28" s="31">
        <f t="shared" si="7"/>
        <v>-492294</v>
      </c>
    </row>
    <row r="29" spans="1:26" ht="18.75" customHeight="1">
      <c r="A29" s="27" t="s">
        <v>41</v>
      </c>
      <c r="B29" s="16">
        <f>ROUND((-B9)*$G$3,2)</f>
        <v>-66026.4</v>
      </c>
      <c r="C29" s="16">
        <f aca="true" t="shared" si="8" ref="C29:N29">ROUND((-C9)*$G$3,2)</f>
        <v>-63663.6</v>
      </c>
      <c r="D29" s="16">
        <f t="shared" si="8"/>
        <v>-50221.6</v>
      </c>
      <c r="E29" s="16">
        <f t="shared" si="8"/>
        <v>-9433.6</v>
      </c>
      <c r="F29" s="16">
        <f t="shared" si="8"/>
        <v>-31064</v>
      </c>
      <c r="G29" s="16">
        <f t="shared" si="8"/>
        <v>-49825.6</v>
      </c>
      <c r="H29" s="16">
        <f t="shared" si="8"/>
        <v>-8659.2</v>
      </c>
      <c r="I29" s="16">
        <f t="shared" si="8"/>
        <v>-58902.8</v>
      </c>
      <c r="J29" s="16">
        <f t="shared" si="8"/>
        <v>-45003.2</v>
      </c>
      <c r="K29" s="16">
        <f t="shared" si="8"/>
        <v>-42895.6</v>
      </c>
      <c r="L29" s="16">
        <f t="shared" si="8"/>
        <v>-34993.2</v>
      </c>
      <c r="M29" s="16">
        <f t="shared" si="8"/>
        <v>-16856.4</v>
      </c>
      <c r="N29" s="16">
        <f t="shared" si="8"/>
        <v>-14748.8</v>
      </c>
      <c r="O29" s="32">
        <f aca="true" t="shared" si="9" ref="O29:O47">SUM(B29:N29)</f>
        <v>-492294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-11057.21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-11057.21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-11057.21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-11057.21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-2400.14</v>
      </c>
      <c r="E42" s="35">
        <v>0</v>
      </c>
      <c r="F42" s="35">
        <v>0</v>
      </c>
      <c r="G42" s="35">
        <v>0</v>
      </c>
      <c r="H42" s="35">
        <v>-552.86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-2953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687018.0900000001</v>
      </c>
      <c r="C45" s="36">
        <f t="shared" si="11"/>
        <v>477771.69000000006</v>
      </c>
      <c r="D45" s="36">
        <f t="shared" si="11"/>
        <v>444881.76</v>
      </c>
      <c r="E45" s="36">
        <f t="shared" si="11"/>
        <v>137674.37999999998</v>
      </c>
      <c r="F45" s="36">
        <f t="shared" si="11"/>
        <v>478136.14999999997</v>
      </c>
      <c r="G45" s="36">
        <f t="shared" si="11"/>
        <v>601272.53</v>
      </c>
      <c r="H45" s="36">
        <f t="shared" si="11"/>
        <v>94666.84999999999</v>
      </c>
      <c r="I45" s="36">
        <f t="shared" si="11"/>
        <v>465895.23999999993</v>
      </c>
      <c r="J45" s="36">
        <f t="shared" si="11"/>
        <v>414534.69000000006</v>
      </c>
      <c r="K45" s="36">
        <f t="shared" si="11"/>
        <v>566570.3899999999</v>
      </c>
      <c r="L45" s="36">
        <f t="shared" si="11"/>
        <v>561518.33</v>
      </c>
      <c r="M45" s="36">
        <f t="shared" si="11"/>
        <v>284567.52999999997</v>
      </c>
      <c r="N45" s="36">
        <f t="shared" si="11"/>
        <v>151590.07</v>
      </c>
      <c r="O45" s="36">
        <f>SUM(B45:N45)</f>
        <v>5366097.700000001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687018.09</v>
      </c>
      <c r="C51" s="51">
        <f t="shared" si="12"/>
        <v>477771.69</v>
      </c>
      <c r="D51" s="51">
        <f t="shared" si="12"/>
        <v>444881.76</v>
      </c>
      <c r="E51" s="51">
        <f t="shared" si="12"/>
        <v>137674.38</v>
      </c>
      <c r="F51" s="51">
        <f t="shared" si="12"/>
        <v>478136.15</v>
      </c>
      <c r="G51" s="51">
        <f t="shared" si="12"/>
        <v>601272.53</v>
      </c>
      <c r="H51" s="51">
        <f t="shared" si="12"/>
        <v>94666.85</v>
      </c>
      <c r="I51" s="51">
        <f t="shared" si="12"/>
        <v>465895.24</v>
      </c>
      <c r="J51" s="51">
        <f t="shared" si="12"/>
        <v>414534.69</v>
      </c>
      <c r="K51" s="51">
        <f t="shared" si="12"/>
        <v>566570.39</v>
      </c>
      <c r="L51" s="51">
        <f t="shared" si="12"/>
        <v>561518.33</v>
      </c>
      <c r="M51" s="51">
        <f t="shared" si="12"/>
        <v>284567.53</v>
      </c>
      <c r="N51" s="51">
        <f t="shared" si="12"/>
        <v>151590.07</v>
      </c>
      <c r="O51" s="36">
        <f t="shared" si="12"/>
        <v>5366097.700000001</v>
      </c>
      <c r="Q51"/>
    </row>
    <row r="52" spans="1:18" ht="18.75" customHeight="1">
      <c r="A52" s="26" t="s">
        <v>57</v>
      </c>
      <c r="B52" s="51">
        <v>568509.59</v>
      </c>
      <c r="C52" s="51">
        <v>350181.71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918691.3</v>
      </c>
      <c r="P52"/>
      <c r="Q52"/>
      <c r="R52" s="43"/>
    </row>
    <row r="53" spans="1:16" ht="18.75" customHeight="1">
      <c r="A53" s="26" t="s">
        <v>58</v>
      </c>
      <c r="B53" s="51">
        <v>118508.5</v>
      </c>
      <c r="C53" s="51">
        <v>127589.98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246098.47999999998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444881.76</v>
      </c>
      <c r="E54" s="52">
        <v>0</v>
      </c>
      <c r="F54" s="52">
        <v>0</v>
      </c>
      <c r="G54" s="52">
        <v>0</v>
      </c>
      <c r="H54" s="51">
        <v>94666.85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539548.61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137674.38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137674.38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478136.15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478136.15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601272.53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601272.53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465895.24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465895.24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414534.69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414534.69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566570.39</v>
      </c>
      <c r="L60" s="31">
        <v>561518.33</v>
      </c>
      <c r="M60" s="52">
        <v>0</v>
      </c>
      <c r="N60" s="52">
        <v>0</v>
      </c>
      <c r="O60" s="36">
        <f t="shared" si="13"/>
        <v>1128088.72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284567.53</v>
      </c>
      <c r="N61" s="52">
        <v>0</v>
      </c>
      <c r="O61" s="36">
        <f t="shared" si="13"/>
        <v>284567.53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151590.07</v>
      </c>
      <c r="O62" s="55">
        <f t="shared" si="13"/>
        <v>151590.07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2021-09-10T18:28:58Z</dcterms:modified>
  <cp:category/>
  <cp:version/>
  <cp:contentType/>
  <cp:contentStatus/>
</cp:coreProperties>
</file>