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<sst xmlns="http://schemas.openxmlformats.org/spreadsheetml/2006/main" count="74" uniqueCount="73">
  <si>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</si>
  <si>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</si>
  <si>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</si>
  <si>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</si>
  <si>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</si>
  <si>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</si>
  <si>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</si>
  <si>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</si>
  <si>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</si>
  <si>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</si>
  <si>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</si>
  <si>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</si>
  <si>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</si>
  <si>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</si>
  <si>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</si>
  <si>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</si>
  <si>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</si>
  <si>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</si>
  <si>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</si>
  <si>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</si>
  <si>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</si>
  <si>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</si>
  <si>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</si>
  <si>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</si>
  <si>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</si>
  <si>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</si>
  <si>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</si>
  <si>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</si>
  <si>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</si>
  <si>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</si>
  <si>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</si>
  <si>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</si>
  <si>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</si>
  <si>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</si>
  <si>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</si>
  <si>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</si>
  <si>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</si>
  <si>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</si>
  <si>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</si>
  <si>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</si>
  <si>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</si>
  <si>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</si>
  <si>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</si>
  <si>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</si>
  <si>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</si>
  <si>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</si>
  <si>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</si>
  <si>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</si>
  <si>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</si>
  <si>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</si>
  <si>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</si>
  <si>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</si>
  <si>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</si>
  <si>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</si>
  <si>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</si>
  <si>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</si>
  <si>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</si>
  <si>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</si>
  <si>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</si>
  <si>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</si>
  <si>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</si>
  <si>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</si>
  <si>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</si>
  <si>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</si>
  <si>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</si>
  <si>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</si>
  <si>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</si>
  <si>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</si>
  <si>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</si>
  <si>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</si>
  <si>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</si>
  <si>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</si>
  <si>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28/09/21 - VENCIMENTO 05/10/21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</si>
</sst>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278016</v>
      </c>
      <c r="C7" s="47">
        <f t="shared" si="0"/>
        <v>234447</v>
      </c>
      <c r="D7" s="47">
        <f t="shared" si="0"/>
        <v>294631</v>
      </c>
      <c r="E7" s="47">
        <f t="shared" si="0"/>
        <v>159111</v>
      </c>
      <c r="F7" s="47">
        <f t="shared" si="0"/>
        <v>194965</v>
      </c>
      <c r="G7" s="47">
        <f t="shared" si="0"/>
        <v>203343</v>
      </c>
      <c r="H7" s="47">
        <f t="shared" si="0"/>
        <v>240141</v>
      </c>
      <c r="I7" s="47">
        <f t="shared" si="0"/>
        <v>317219</v>
      </c>
      <c r="J7" s="47">
        <f t="shared" si="0"/>
        <v>97436</v>
      </c>
      <c r="K7" s="47">
        <f t="shared" si="0"/>
        <v>2019309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18962</v>
      </c>
      <c r="C8" s="45">
        <f t="shared" si="1"/>
        <v>18111</v>
      </c>
      <c r="D8" s="45">
        <f t="shared" si="1"/>
        <v>18546</v>
      </c>
      <c r="E8" s="45">
        <f t="shared" si="1"/>
        <v>12144</v>
      </c>
      <c r="F8" s="45">
        <f t="shared" si="1"/>
        <v>14324</v>
      </c>
      <c r="G8" s="45">
        <f t="shared" si="1"/>
        <v>7907</v>
      </c>
      <c r="H8" s="45">
        <f t="shared" si="1"/>
        <v>7511</v>
      </c>
      <c r="I8" s="45">
        <f t="shared" si="1"/>
        <v>19367</v>
      </c>
      <c r="J8" s="45">
        <f t="shared" si="1"/>
        <v>3446</v>
      </c>
      <c r="K8" s="38">
        <f>SUM(B8:J8)</f>
        <v>120318</v>
      </c>
      <c r="L8"/>
      <c r="M8"/>
      <c r="N8"/>
    </row>
    <row r="9" spans="1:14" ht="16.5" customHeight="1">
      <c r="A9" s="22" t="s">
        <v>35</v>
      </c>
      <c r="B9" s="45">
        <v>18941</v>
      </c>
      <c r="C9" s="45">
        <v>18108</v>
      </c>
      <c r="D9" s="45">
        <v>18539</v>
      </c>
      <c r="E9" s="45">
        <v>12119</v>
      </c>
      <c r="F9" s="45">
        <v>14315</v>
      </c>
      <c r="G9" s="45">
        <v>7905</v>
      </c>
      <c r="H9" s="45">
        <v>7511</v>
      </c>
      <c r="I9" s="45">
        <v>19301</v>
      </c>
      <c r="J9" s="45">
        <v>3446</v>
      </c>
      <c r="K9" s="38">
        <f>SUM(B9:J9)</f>
        <v>120185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3</v>
      </c>
      <c r="D10" s="45">
        <v>7</v>
      </c>
      <c r="E10" s="45">
        <v>25</v>
      </c>
      <c r="F10" s="45">
        <v>9</v>
      </c>
      <c r="G10" s="45">
        <v>2</v>
      </c>
      <c r="H10" s="45">
        <v>0</v>
      </c>
      <c r="I10" s="45">
        <v>66</v>
      </c>
      <c r="J10" s="45">
        <v>0</v>
      </c>
      <c r="K10" s="38">
        <f>SUM(B10:J10)</f>
        <v>133</v>
      </c>
      <c r="L10"/>
      <c r="M10"/>
      <c r="N10"/>
    </row>
    <row r="11" spans="1:14" ht="16.5" customHeight="1">
      <c r="A11" s="44" t="s">
        <v>33</v>
      </c>
      <c r="B11" s="43">
        <v>259054</v>
      </c>
      <c r="C11" s="43">
        <v>216336</v>
      </c>
      <c r="D11" s="43">
        <v>276085</v>
      </c>
      <c r="E11" s="43">
        <v>146967</v>
      </c>
      <c r="F11" s="43">
        <v>180641</v>
      </c>
      <c r="G11" s="43">
        <v>195436</v>
      </c>
      <c r="H11" s="43">
        <v>232630</v>
      </c>
      <c r="I11" s="43">
        <v>297852</v>
      </c>
      <c r="J11" s="43">
        <v>93990</v>
      </c>
      <c r="K11" s="38">
        <f>SUM(B11:J11)</f>
        <v>1898991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1.33744791662571</v>
      </c>
      <c r="C15" s="39">
        <v>1.39049813931789</v>
      </c>
      <c r="D15" s="39">
        <v>1.16655451170595</v>
      </c>
      <c r="E15" s="39">
        <v>1.483418351541001</v>
      </c>
      <c r="F15" s="39">
        <v>1.227597595811174</v>
      </c>
      <c r="G15" s="39">
        <v>1.266215946756445</v>
      </c>
      <c r="H15" s="39">
        <v>1.216421627493001</v>
      </c>
      <c r="I15" s="39">
        <v>1.235632333571318</v>
      </c>
      <c r="J15" s="39">
        <v>1.301428639327507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1306807.68</v>
      </c>
      <c r="C17" s="36">
        <f aca="true" t="shared" si="2" ref="C17:J17">C18+C19+C20+C21+C22+C23+C24</f>
        <v>1259841.8399999999</v>
      </c>
      <c r="D17" s="36">
        <f t="shared" si="2"/>
        <v>1457850.18</v>
      </c>
      <c r="E17" s="36">
        <f t="shared" si="2"/>
        <v>879633.3799999999</v>
      </c>
      <c r="F17" s="36">
        <f t="shared" si="2"/>
        <v>940604.3699999999</v>
      </c>
      <c r="G17" s="36">
        <f t="shared" si="2"/>
        <v>1018094.9600000001</v>
      </c>
      <c r="H17" s="36">
        <f t="shared" si="2"/>
        <v>930600.4500000001</v>
      </c>
      <c r="I17" s="36">
        <f t="shared" si="2"/>
        <v>1269717.2599999998</v>
      </c>
      <c r="J17" s="36">
        <f t="shared" si="2"/>
        <v>458292.11000000004</v>
      </c>
      <c r="K17" s="36">
        <f aca="true" t="shared" si="3" ref="K17:K24">SUM(B17:J17)</f>
        <v>9521442.229999999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951843.38</v>
      </c>
      <c r="C18" s="30">
        <f t="shared" si="4"/>
        <v>881122.16</v>
      </c>
      <c r="D18" s="30">
        <f t="shared" si="4"/>
        <v>1226578.32</v>
      </c>
      <c r="E18" s="30">
        <f t="shared" si="4"/>
        <v>576697.82</v>
      </c>
      <c r="F18" s="30">
        <f t="shared" si="4"/>
        <v>747300.85</v>
      </c>
      <c r="G18" s="30">
        <f t="shared" si="4"/>
        <v>788055.8</v>
      </c>
      <c r="H18" s="30">
        <f t="shared" si="4"/>
        <v>741867.59</v>
      </c>
      <c r="I18" s="30">
        <f t="shared" si="4"/>
        <v>989215.73</v>
      </c>
      <c r="J18" s="30">
        <f t="shared" si="4"/>
        <v>344251.13</v>
      </c>
      <c r="K18" s="30">
        <f t="shared" si="3"/>
        <v>7246932.78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321197.57</v>
      </c>
      <c r="C19" s="30">
        <f t="shared" si="5"/>
        <v>344076.56</v>
      </c>
      <c r="D19" s="30">
        <f t="shared" si="5"/>
        <v>204292.15</v>
      </c>
      <c r="E19" s="30">
        <f t="shared" si="5"/>
        <v>278786.31</v>
      </c>
      <c r="F19" s="30">
        <f t="shared" si="5"/>
        <v>170083.88</v>
      </c>
      <c r="G19" s="30">
        <f t="shared" si="5"/>
        <v>209793.02</v>
      </c>
      <c r="H19" s="30">
        <f t="shared" si="5"/>
        <v>160556.19</v>
      </c>
      <c r="I19" s="30">
        <f t="shared" si="5"/>
        <v>233091.21</v>
      </c>
      <c r="J19" s="30">
        <f t="shared" si="5"/>
        <v>103767.15</v>
      </c>
      <c r="K19" s="30">
        <f t="shared" si="3"/>
        <v>2025644.04</v>
      </c>
      <c r="L19"/>
      <c r="M19"/>
      <c r="N19"/>
    </row>
    <row r="20" spans="1:14" ht="16.5" customHeight="1">
      <c r="A20" s="18" t="s">
        <v>28</v>
      </c>
      <c r="B20" s="30">
        <v>32380.79</v>
      </c>
      <c r="C20" s="30">
        <v>31871.24</v>
      </c>
      <c r="D20" s="30">
        <v>22821.89</v>
      </c>
      <c r="E20" s="30">
        <v>21495.24</v>
      </c>
      <c r="F20" s="30">
        <v>21833.7</v>
      </c>
      <c r="G20" s="30">
        <v>19766.04</v>
      </c>
      <c r="H20" s="30">
        <v>25404.79</v>
      </c>
      <c r="I20" s="30">
        <v>44638.44</v>
      </c>
      <c r="J20" s="30">
        <v>12254.89</v>
      </c>
      <c r="K20" s="30">
        <f t="shared" si="3"/>
        <v>232467.02000000002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-3367</v>
      </c>
      <c r="K22" s="30">
        <f t="shared" si="3"/>
        <v>-3367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-117.87</v>
      </c>
      <c r="F23" s="30">
        <v>0</v>
      </c>
      <c r="G23" s="30">
        <v>-905.84</v>
      </c>
      <c r="H23" s="30">
        <v>0</v>
      </c>
      <c r="I23" s="30">
        <v>0</v>
      </c>
      <c r="J23" s="30">
        <v>0</v>
      </c>
      <c r="K23" s="30">
        <f t="shared" si="3"/>
        <v>-1023.71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-231402.83000000002</v>
      </c>
      <c r="C27" s="30">
        <f t="shared" si="6"/>
        <v>-87962</v>
      </c>
      <c r="D27" s="30">
        <f t="shared" si="6"/>
        <v>-154121.63</v>
      </c>
      <c r="E27" s="30">
        <f t="shared" si="6"/>
        <v>-209740.95</v>
      </c>
      <c r="F27" s="30">
        <f t="shared" si="6"/>
        <v>-62986</v>
      </c>
      <c r="G27" s="30">
        <f t="shared" si="6"/>
        <v>-245901.65999999997</v>
      </c>
      <c r="H27" s="30">
        <f t="shared" si="6"/>
        <v>-72366.48000000001</v>
      </c>
      <c r="I27" s="30">
        <f t="shared" si="6"/>
        <v>-146282.68</v>
      </c>
      <c r="J27" s="30">
        <f t="shared" si="6"/>
        <v>-39624.81999999999</v>
      </c>
      <c r="K27" s="30">
        <f aca="true" t="shared" si="7" ref="K27:K35">SUM(B27:J27)</f>
        <v>-1250389.05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-231402.83000000002</v>
      </c>
      <c r="C28" s="30">
        <f t="shared" si="8"/>
        <v>-87962</v>
      </c>
      <c r="D28" s="30">
        <f t="shared" si="8"/>
        <v>-135008.47</v>
      </c>
      <c r="E28" s="30">
        <f t="shared" si="8"/>
        <v>-209740.95</v>
      </c>
      <c r="F28" s="30">
        <f t="shared" si="8"/>
        <v>-62986</v>
      </c>
      <c r="G28" s="30">
        <f t="shared" si="8"/>
        <v>-245901.65999999997</v>
      </c>
      <c r="H28" s="30">
        <f t="shared" si="8"/>
        <v>-72366.48000000001</v>
      </c>
      <c r="I28" s="30">
        <f t="shared" si="8"/>
        <v>-146282.68</v>
      </c>
      <c r="J28" s="30">
        <f t="shared" si="8"/>
        <v>-34091.659999999996</v>
      </c>
      <c r="K28" s="30">
        <f t="shared" si="7"/>
        <v>-1225742.7299999997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-83340.4</v>
      </c>
      <c r="C29" s="30">
        <f aca="true" t="shared" si="9" ref="C29:J29">-ROUND((C9)*$E$3,2)</f>
        <v>-79675.2</v>
      </c>
      <c r="D29" s="30">
        <f t="shared" si="9"/>
        <v>-81571.6</v>
      </c>
      <c r="E29" s="30">
        <f t="shared" si="9"/>
        <v>-53323.6</v>
      </c>
      <c r="F29" s="30">
        <f t="shared" si="9"/>
        <v>-62986</v>
      </c>
      <c r="G29" s="30">
        <f t="shared" si="9"/>
        <v>-34782</v>
      </c>
      <c r="H29" s="30">
        <f t="shared" si="9"/>
        <v>-33048.4</v>
      </c>
      <c r="I29" s="30">
        <f t="shared" si="9"/>
        <v>-84924.4</v>
      </c>
      <c r="J29" s="30">
        <f t="shared" si="9"/>
        <v>-15162.4</v>
      </c>
      <c r="K29" s="30">
        <f t="shared" si="7"/>
        <v>-528814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-5266.8</v>
      </c>
      <c r="C31" s="30">
        <v>-924</v>
      </c>
      <c r="D31" s="30">
        <v>-2217.6</v>
      </c>
      <c r="E31" s="30">
        <v>-2464</v>
      </c>
      <c r="F31" s="26">
        <v>0</v>
      </c>
      <c r="G31" s="30">
        <v>-1570.8</v>
      </c>
      <c r="H31" s="30">
        <v>-345.12</v>
      </c>
      <c r="I31" s="30">
        <v>-538.61</v>
      </c>
      <c r="J31" s="30">
        <v>-166.16</v>
      </c>
      <c r="K31" s="30">
        <f t="shared" si="7"/>
        <v>-13493.09</v>
      </c>
      <c r="L31"/>
      <c r="M31"/>
      <c r="N31"/>
    </row>
    <row r="32" spans="1:14" ht="16.5" customHeight="1">
      <c r="A32" s="25" t="s">
        <v>21</v>
      </c>
      <c r="B32" s="30">
        <v>-142795.63</v>
      </c>
      <c r="C32" s="30">
        <v>-7362.8</v>
      </c>
      <c r="D32" s="30">
        <v>-51219.27</v>
      </c>
      <c r="E32" s="30">
        <v>-153953.35</v>
      </c>
      <c r="F32" s="26">
        <v>0</v>
      </c>
      <c r="G32" s="30">
        <v>-209548.86</v>
      </c>
      <c r="H32" s="30">
        <v>-38972.96</v>
      </c>
      <c r="I32" s="30">
        <v>-60819.67</v>
      </c>
      <c r="J32" s="30">
        <v>-18763.1</v>
      </c>
      <c r="K32" s="30">
        <f t="shared" si="7"/>
        <v>-683435.6399999999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1075404.8499999999</v>
      </c>
      <c r="C47" s="27">
        <f aca="true" t="shared" si="11" ref="C47:J47">IF(C17+C27+C48&lt;0,0,C17+C27+C48)</f>
        <v>1171879.8399999999</v>
      </c>
      <c r="D47" s="27">
        <f t="shared" si="11"/>
        <v>1303728.5499999998</v>
      </c>
      <c r="E47" s="27">
        <f t="shared" si="11"/>
        <v>669892.4299999999</v>
      </c>
      <c r="F47" s="27">
        <f t="shared" si="11"/>
        <v>877618.3699999999</v>
      </c>
      <c r="G47" s="27">
        <f t="shared" si="11"/>
        <v>772193.3</v>
      </c>
      <c r="H47" s="27">
        <f t="shared" si="11"/>
        <v>858233.9700000001</v>
      </c>
      <c r="I47" s="27">
        <f t="shared" si="11"/>
        <v>1123434.5799999998</v>
      </c>
      <c r="J47" s="27">
        <f t="shared" si="11"/>
        <v>418667.29000000004</v>
      </c>
      <c r="K47" s="20">
        <f>SUM(B47:J47)</f>
        <v>8271053.179999999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1075404.85</v>
      </c>
      <c r="C53" s="10">
        <f t="shared" si="13"/>
        <v>1171879.84</v>
      </c>
      <c r="D53" s="10">
        <f t="shared" si="13"/>
        <v>1303728.55</v>
      </c>
      <c r="E53" s="10">
        <f t="shared" si="13"/>
        <v>669892.43</v>
      </c>
      <c r="F53" s="10">
        <f t="shared" si="13"/>
        <v>877618.36</v>
      </c>
      <c r="G53" s="10">
        <f t="shared" si="13"/>
        <v>772193.3</v>
      </c>
      <c r="H53" s="10">
        <f t="shared" si="13"/>
        <v>858233.97</v>
      </c>
      <c r="I53" s="10">
        <f>SUM(I54:I66)</f>
        <v>1123434.58</v>
      </c>
      <c r="J53" s="10">
        <f t="shared" si="13"/>
        <v>418667.29</v>
      </c>
      <c r="K53" s="5">
        <f>SUM(K54:K66)</f>
        <v>8271053.17</v>
      </c>
      <c r="L53" s="9"/>
    </row>
    <row r="54" spans="1:11" ht="16.5" customHeight="1">
      <c r="A54" s="7" t="s">
        <v>60</v>
      </c>
      <c r="B54" s="8">
        <v>939473.68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939473.68</v>
      </c>
    </row>
    <row r="55" spans="1:11" ht="16.5" customHeight="1">
      <c r="A55" s="7" t="s">
        <v>61</v>
      </c>
      <c r="B55" s="8">
        <v>135931.17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135931.17</v>
      </c>
    </row>
    <row r="56" spans="1:11" ht="16.5" customHeight="1">
      <c r="A56" s="7" t="s">
        <v>4</v>
      </c>
      <c r="B56" s="6">
        <v>0</v>
      </c>
      <c r="C56" s="8">
        <v>1171879.84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1171879.84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1303728.55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1303728.55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669892.43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669892.43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877618.36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877618.36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772193.3</v>
      </c>
      <c r="H60" s="6">
        <v>0</v>
      </c>
      <c r="I60" s="6">
        <v>0</v>
      </c>
      <c r="J60" s="6">
        <v>0</v>
      </c>
      <c r="K60" s="5">
        <f t="shared" si="14"/>
        <v>772193.3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858233.97</v>
      </c>
      <c r="I61" s="6">
        <v>0</v>
      </c>
      <c r="J61" s="6">
        <v>0</v>
      </c>
      <c r="K61" s="5">
        <f t="shared" si="14"/>
        <v>858233.97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427466.86</v>
      </c>
      <c r="J63" s="6">
        <v>0</v>
      </c>
      <c r="K63" s="5">
        <f t="shared" si="14"/>
        <v>427466.86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695967.72</v>
      </c>
      <c r="J64" s="6">
        <v>0</v>
      </c>
      <c r="K64" s="5">
        <f t="shared" si="14"/>
        <v>695967.72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418667.29</v>
      </c>
      <c r="K65" s="5">
        <f t="shared" si="14"/>
        <v>418667.29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2021-10-04T19:23:12Z</dcterms:modified>
  <cp:category/>
  <cp:version/>
  <cp:contentType/>
  <cp:contentStatus/>
</cp:coreProperties>
</file>