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<sst xmlns="http://schemas.openxmlformats.org/spreadsheetml/2006/main" count="74" uniqueCount="73">
  <si>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</si>
  <si>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</si>
  <si>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</si>
  <si>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</si>
  <si>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</si>
  <si>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</si>
  <si>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</si>
  <si>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</si>
  <si>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</si>
  <si>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</si>
  <si>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</si>
  <si>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</si>
  <si>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</si>
  <si>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</si>
  <si>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</si>
  <si>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</si>
  <si>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</si>
  <si>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</si>
  <si>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</si>
  <si>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</si>
  <si>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</si>
  <si>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</si>
  <si>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</si>
  <si>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</si>
  <si>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</si>
  <si>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</si>
  <si>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</si>
  <si>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</si>
  <si>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</si>
  <si>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</si>
  <si>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</si>
  <si>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</si>
  <si>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</si>
  <si>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</si>
  <si>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</si>
  <si>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</si>
  <si>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</si>
  <si>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</si>
  <si>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</si>
  <si>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</si>
  <si>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</si>
  <si>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</si>
  <si>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</si>
  <si>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</si>
  <si>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</si>
  <si>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</si>
  <si>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</si>
  <si>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</si>
  <si>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</si>
  <si>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</si>
  <si>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</si>
  <si>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</si>
  <si>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</si>
  <si>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</si>
  <si>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</si>
  <si>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</si>
  <si>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</si>
  <si>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</si>
  <si>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</si>
  <si>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</si>
  <si>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</si>
  <si>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</si>
  <si>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</si>
  <si>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</si>
  <si>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</si>
  <si>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</si>
  <si>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</si>
  <si>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</si>
  <si>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</si>
  <si>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</si>
  <si>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</si>
  <si>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</si>
  <si>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16/09/21 - VENCIMENTO 23/09/21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</si>
</sst>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271313</v>
      </c>
      <c r="C7" s="47">
        <f t="shared" si="0"/>
        <v>231002</v>
      </c>
      <c r="D7" s="47">
        <f t="shared" si="0"/>
        <v>291708</v>
      </c>
      <c r="E7" s="47">
        <f t="shared" si="0"/>
        <v>153702</v>
      </c>
      <c r="F7" s="47">
        <f t="shared" si="0"/>
        <v>187312</v>
      </c>
      <c r="G7" s="47">
        <f t="shared" si="0"/>
        <v>207016</v>
      </c>
      <c r="H7" s="47">
        <f t="shared" si="0"/>
        <v>238836</v>
      </c>
      <c r="I7" s="47">
        <f t="shared" si="0"/>
        <v>311031</v>
      </c>
      <c r="J7" s="47">
        <f t="shared" si="0"/>
        <v>95695</v>
      </c>
      <c r="K7" s="47">
        <f t="shared" si="0"/>
        <v>1987615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18838</v>
      </c>
      <c r="C8" s="45">
        <f t="shared" si="1"/>
        <v>18390</v>
      </c>
      <c r="D8" s="45">
        <f t="shared" si="1"/>
        <v>18843</v>
      </c>
      <c r="E8" s="45">
        <f t="shared" si="1"/>
        <v>11421</v>
      </c>
      <c r="F8" s="45">
        <f t="shared" si="1"/>
        <v>14209</v>
      </c>
      <c r="G8" s="45">
        <f t="shared" si="1"/>
        <v>8363</v>
      </c>
      <c r="H8" s="45">
        <f t="shared" si="1"/>
        <v>7473</v>
      </c>
      <c r="I8" s="45">
        <f t="shared" si="1"/>
        <v>19628</v>
      </c>
      <c r="J8" s="45">
        <f t="shared" si="1"/>
        <v>3365</v>
      </c>
      <c r="K8" s="38">
        <f>SUM(B8:J8)</f>
        <v>120530</v>
      </c>
      <c r="L8"/>
      <c r="M8"/>
      <c r="N8"/>
    </row>
    <row r="9" spans="1:14" ht="16.5" customHeight="1">
      <c r="A9" s="22" t="s">
        <v>35</v>
      </c>
      <c r="B9" s="45">
        <v>18805</v>
      </c>
      <c r="C9" s="45">
        <v>18383</v>
      </c>
      <c r="D9" s="45">
        <v>18835</v>
      </c>
      <c r="E9" s="45">
        <v>11391</v>
      </c>
      <c r="F9" s="45">
        <v>14196</v>
      </c>
      <c r="G9" s="45">
        <v>8363</v>
      </c>
      <c r="H9" s="45">
        <v>7473</v>
      </c>
      <c r="I9" s="45">
        <v>19565</v>
      </c>
      <c r="J9" s="45">
        <v>3365</v>
      </c>
      <c r="K9" s="38">
        <f>SUM(B9:J9)</f>
        <v>120376</v>
      </c>
      <c r="L9"/>
      <c r="M9"/>
      <c r="N9"/>
    </row>
    <row r="10" spans="1:14" ht="16.5" customHeight="1">
      <c r="A10" s="22" t="s">
        <v>34</v>
      </c>
      <c r="B10" s="45">
        <v>33</v>
      </c>
      <c r="C10" s="45">
        <v>7</v>
      </c>
      <c r="D10" s="45">
        <v>8</v>
      </c>
      <c r="E10" s="45">
        <v>30</v>
      </c>
      <c r="F10" s="45">
        <v>13</v>
      </c>
      <c r="G10" s="45">
        <v>0</v>
      </c>
      <c r="H10" s="45">
        <v>0</v>
      </c>
      <c r="I10" s="45">
        <v>63</v>
      </c>
      <c r="J10" s="45">
        <v>0</v>
      </c>
      <c r="K10" s="38">
        <f>SUM(B10:J10)</f>
        <v>154</v>
      </c>
      <c r="L10"/>
      <c r="M10"/>
      <c r="N10"/>
    </row>
    <row r="11" spans="1:14" ht="16.5" customHeight="1">
      <c r="A11" s="44" t="s">
        <v>33</v>
      </c>
      <c r="B11" s="43">
        <v>252475</v>
      </c>
      <c r="C11" s="43">
        <v>212612</v>
      </c>
      <c r="D11" s="43">
        <v>272865</v>
      </c>
      <c r="E11" s="43">
        <v>142281</v>
      </c>
      <c r="F11" s="43">
        <v>173103</v>
      </c>
      <c r="G11" s="43">
        <v>198653</v>
      </c>
      <c r="H11" s="43">
        <v>231363</v>
      </c>
      <c r="I11" s="43">
        <v>291403</v>
      </c>
      <c r="J11" s="43">
        <v>92330</v>
      </c>
      <c r="K11" s="38">
        <f>SUM(B11:J11)</f>
        <v>1867085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3.4237</v>
      </c>
      <c r="C13" s="42">
        <v>3.7583</v>
      </c>
      <c r="D13" s="42">
        <v>4.1631</v>
      </c>
      <c r="E13" s="42">
        <v>3.6245</v>
      </c>
      <c r="F13" s="42">
        <v>3.833</v>
      </c>
      <c r="G13" s="42">
        <v>3.8755</v>
      </c>
      <c r="H13" s="42">
        <v>3.0893</v>
      </c>
      <c r="I13" s="42">
        <v>3.1184</v>
      </c>
      <c r="J13" s="42">
        <v>3.5331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1.356975395683972</v>
      </c>
      <c r="C15" s="39">
        <v>1.400610531549806</v>
      </c>
      <c r="D15" s="39">
        <v>1.172185284590998</v>
      </c>
      <c r="E15" s="39">
        <v>1.524743370474022</v>
      </c>
      <c r="F15" s="39">
        <v>1.271290919872338</v>
      </c>
      <c r="G15" s="39">
        <v>1.259881081924375</v>
      </c>
      <c r="H15" s="39">
        <v>1.216436881087108</v>
      </c>
      <c r="I15" s="39">
        <v>1.250890934272394</v>
      </c>
      <c r="J15" s="39">
        <v>1.326356935526091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1294475.0799999998</v>
      </c>
      <c r="C17" s="36">
        <f aca="true" t="shared" si="2" ref="C17:J17">C18+C19+C20+C21+C22+C23+C24</f>
        <v>1250190.6899999997</v>
      </c>
      <c r="D17" s="36">
        <f t="shared" si="2"/>
        <v>1451253.29</v>
      </c>
      <c r="E17" s="36">
        <f t="shared" si="2"/>
        <v>873505.37</v>
      </c>
      <c r="F17" s="36">
        <f t="shared" si="2"/>
        <v>935698.74</v>
      </c>
      <c r="G17" s="36">
        <f t="shared" si="2"/>
        <v>1032145.14</v>
      </c>
      <c r="H17" s="36">
        <f t="shared" si="2"/>
        <v>925297.1699999999</v>
      </c>
      <c r="I17" s="36">
        <f t="shared" si="2"/>
        <v>1261186.97</v>
      </c>
      <c r="J17" s="36">
        <f t="shared" si="2"/>
        <v>458778.15</v>
      </c>
      <c r="K17" s="36">
        <f aca="true" t="shared" si="3" ref="K17:K24">SUM(B17:J17)</f>
        <v>9482530.6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928894.32</v>
      </c>
      <c r="C18" s="30">
        <f t="shared" si="4"/>
        <v>868174.82</v>
      </c>
      <c r="D18" s="30">
        <f t="shared" si="4"/>
        <v>1214409.57</v>
      </c>
      <c r="E18" s="30">
        <f t="shared" si="4"/>
        <v>557092.9</v>
      </c>
      <c r="F18" s="30">
        <f t="shared" si="4"/>
        <v>717966.9</v>
      </c>
      <c r="G18" s="30">
        <f t="shared" si="4"/>
        <v>802290.51</v>
      </c>
      <c r="H18" s="30">
        <f t="shared" si="4"/>
        <v>737836.05</v>
      </c>
      <c r="I18" s="30">
        <f t="shared" si="4"/>
        <v>969919.07</v>
      </c>
      <c r="J18" s="30">
        <f t="shared" si="4"/>
        <v>338100</v>
      </c>
      <c r="K18" s="30">
        <f t="shared" si="3"/>
        <v>7134684.14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331592.42</v>
      </c>
      <c r="C19" s="30">
        <f t="shared" si="5"/>
        <v>347799.98</v>
      </c>
      <c r="D19" s="30">
        <f t="shared" si="5"/>
        <v>209103.46</v>
      </c>
      <c r="E19" s="30">
        <f t="shared" si="5"/>
        <v>292330.81</v>
      </c>
      <c r="F19" s="30">
        <f t="shared" si="5"/>
        <v>194777.9</v>
      </c>
      <c r="G19" s="30">
        <f t="shared" si="5"/>
        <v>208500.13</v>
      </c>
      <c r="H19" s="30">
        <f t="shared" si="5"/>
        <v>159694.93</v>
      </c>
      <c r="I19" s="30">
        <f t="shared" si="5"/>
        <v>243343.9</v>
      </c>
      <c r="J19" s="30">
        <f t="shared" si="5"/>
        <v>110341.28</v>
      </c>
      <c r="K19" s="30">
        <f t="shared" si="3"/>
        <v>2097484.8099999996</v>
      </c>
      <c r="L19"/>
      <c r="M19"/>
      <c r="N19"/>
    </row>
    <row r="20" spans="1:14" ht="16.5" customHeight="1">
      <c r="A20" s="18" t="s">
        <v>28</v>
      </c>
      <c r="B20" s="30">
        <v>32602.4</v>
      </c>
      <c r="C20" s="30">
        <v>31444.01</v>
      </c>
      <c r="D20" s="30">
        <v>23582.44</v>
      </c>
      <c r="E20" s="30">
        <v>21309.78</v>
      </c>
      <c r="F20" s="30">
        <v>21568</v>
      </c>
      <c r="G20" s="30">
        <v>20195.02</v>
      </c>
      <c r="H20" s="30">
        <v>25100.44</v>
      </c>
      <c r="I20" s="30">
        <v>45152.12</v>
      </c>
      <c r="J20" s="30">
        <v>12317.93</v>
      </c>
      <c r="K20" s="30">
        <f t="shared" si="3"/>
        <v>233272.13999999998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-3367</v>
      </c>
      <c r="K22" s="30">
        <f t="shared" si="3"/>
        <v>-3367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-226.46</v>
      </c>
      <c r="H23" s="30">
        <v>-106.13</v>
      </c>
      <c r="I23" s="30">
        <v>0</v>
      </c>
      <c r="J23" s="30">
        <v>0</v>
      </c>
      <c r="K23" s="30">
        <f t="shared" si="3"/>
        <v>-332.59000000000003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-124025.72</v>
      </c>
      <c r="C27" s="30">
        <f t="shared" si="6"/>
        <v>-89686.53</v>
      </c>
      <c r="D27" s="30">
        <f t="shared" si="6"/>
        <v>-119986.01</v>
      </c>
      <c r="E27" s="30">
        <f t="shared" si="6"/>
        <v>-112262.11</v>
      </c>
      <c r="F27" s="30">
        <f t="shared" si="6"/>
        <v>-62462.4</v>
      </c>
      <c r="G27" s="30">
        <f t="shared" si="6"/>
        <v>-97331.7</v>
      </c>
      <c r="H27" s="30">
        <f t="shared" si="6"/>
        <v>-45791.67999999999</v>
      </c>
      <c r="I27" s="30">
        <f t="shared" si="6"/>
        <v>-106233.61</v>
      </c>
      <c r="J27" s="30">
        <f t="shared" si="6"/>
        <v>-26554.77</v>
      </c>
      <c r="K27" s="30">
        <f aca="true" t="shared" si="7" ref="K27:K35">SUM(B27:J27)</f>
        <v>-784334.5299999999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-124025.72</v>
      </c>
      <c r="C28" s="30">
        <f t="shared" si="8"/>
        <v>-89686.53</v>
      </c>
      <c r="D28" s="30">
        <f t="shared" si="8"/>
        <v>-100872.84999999999</v>
      </c>
      <c r="E28" s="30">
        <f t="shared" si="8"/>
        <v>-112262.11</v>
      </c>
      <c r="F28" s="30">
        <f t="shared" si="8"/>
        <v>-62462.4</v>
      </c>
      <c r="G28" s="30">
        <f t="shared" si="8"/>
        <v>-97331.7</v>
      </c>
      <c r="H28" s="30">
        <f t="shared" si="8"/>
        <v>-45791.67999999999</v>
      </c>
      <c r="I28" s="30">
        <f t="shared" si="8"/>
        <v>-106233.61</v>
      </c>
      <c r="J28" s="30">
        <f t="shared" si="8"/>
        <v>-21021.61</v>
      </c>
      <c r="K28" s="30">
        <f t="shared" si="7"/>
        <v>-759688.21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-82742</v>
      </c>
      <c r="C29" s="30">
        <f aca="true" t="shared" si="9" ref="C29:J29">-ROUND((C9)*$E$3,2)</f>
        <v>-80885.2</v>
      </c>
      <c r="D29" s="30">
        <f t="shared" si="9"/>
        <v>-82874</v>
      </c>
      <c r="E29" s="30">
        <f t="shared" si="9"/>
        <v>-50120.4</v>
      </c>
      <c r="F29" s="30">
        <f t="shared" si="9"/>
        <v>-62462.4</v>
      </c>
      <c r="G29" s="30">
        <f t="shared" si="9"/>
        <v>-36797.2</v>
      </c>
      <c r="H29" s="30">
        <f t="shared" si="9"/>
        <v>-32881.2</v>
      </c>
      <c r="I29" s="30">
        <f t="shared" si="9"/>
        <v>-86086</v>
      </c>
      <c r="J29" s="30">
        <f t="shared" si="9"/>
        <v>-14806</v>
      </c>
      <c r="K29" s="30">
        <f t="shared" si="7"/>
        <v>-529654.4000000001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-3880.8</v>
      </c>
      <c r="C31" s="30">
        <v>-893.2</v>
      </c>
      <c r="D31" s="30">
        <v>-1324.4</v>
      </c>
      <c r="E31" s="30">
        <v>-1170.4</v>
      </c>
      <c r="F31" s="26">
        <v>0</v>
      </c>
      <c r="G31" s="30">
        <v>-1293.6</v>
      </c>
      <c r="H31" s="30">
        <v>-289.57</v>
      </c>
      <c r="I31" s="30">
        <v>-451.91</v>
      </c>
      <c r="J31" s="30">
        <v>-139.41</v>
      </c>
      <c r="K31" s="30">
        <f t="shared" si="7"/>
        <v>-9443.289999999999</v>
      </c>
      <c r="L31"/>
      <c r="M31"/>
      <c r="N31"/>
    </row>
    <row r="32" spans="1:14" ht="16.5" customHeight="1">
      <c r="A32" s="25" t="s">
        <v>21</v>
      </c>
      <c r="B32" s="30">
        <v>-37402.92</v>
      </c>
      <c r="C32" s="30">
        <v>-7908.13</v>
      </c>
      <c r="D32" s="30">
        <v>-16674.45</v>
      </c>
      <c r="E32" s="30">
        <v>-60971.31</v>
      </c>
      <c r="F32" s="26">
        <v>0</v>
      </c>
      <c r="G32" s="30">
        <v>-59240.9</v>
      </c>
      <c r="H32" s="30">
        <v>-12620.91</v>
      </c>
      <c r="I32" s="30">
        <v>-19695.7</v>
      </c>
      <c r="J32" s="30">
        <v>-6076.2</v>
      </c>
      <c r="K32" s="30">
        <f t="shared" si="7"/>
        <v>-220590.52000000002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1170449.3599999999</v>
      </c>
      <c r="C47" s="27">
        <f aca="true" t="shared" si="11" ref="C47:J47">IF(C17+C27+C48&lt;0,0,C17+C27+C48)</f>
        <v>1160504.1599999997</v>
      </c>
      <c r="D47" s="27">
        <f t="shared" si="11"/>
        <v>1331267.28</v>
      </c>
      <c r="E47" s="27">
        <f t="shared" si="11"/>
        <v>761243.26</v>
      </c>
      <c r="F47" s="27">
        <f t="shared" si="11"/>
        <v>873236.34</v>
      </c>
      <c r="G47" s="27">
        <f t="shared" si="11"/>
        <v>934813.4400000001</v>
      </c>
      <c r="H47" s="27">
        <f t="shared" si="11"/>
        <v>879505.49</v>
      </c>
      <c r="I47" s="27">
        <f t="shared" si="11"/>
        <v>1154953.3599999999</v>
      </c>
      <c r="J47" s="27">
        <f t="shared" si="11"/>
        <v>432223.38</v>
      </c>
      <c r="K47" s="20">
        <f>SUM(B47:J47)</f>
        <v>8698196.07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1170449.35</v>
      </c>
      <c r="C53" s="10">
        <f t="shared" si="13"/>
        <v>1160504.15</v>
      </c>
      <c r="D53" s="10">
        <f t="shared" si="13"/>
        <v>1331267.3</v>
      </c>
      <c r="E53" s="10">
        <f t="shared" si="13"/>
        <v>761243.26</v>
      </c>
      <c r="F53" s="10">
        <f t="shared" si="13"/>
        <v>873236.34</v>
      </c>
      <c r="G53" s="10">
        <f t="shared" si="13"/>
        <v>934813.43</v>
      </c>
      <c r="H53" s="10">
        <f t="shared" si="13"/>
        <v>879505.5</v>
      </c>
      <c r="I53" s="10">
        <f>SUM(I54:I66)</f>
        <v>1154953.3599999999</v>
      </c>
      <c r="J53" s="10">
        <f t="shared" si="13"/>
        <v>432223.39</v>
      </c>
      <c r="K53" s="5">
        <f>SUM(K54:K66)</f>
        <v>8698196.079999998</v>
      </c>
      <c r="L53" s="9"/>
    </row>
    <row r="54" spans="1:11" ht="16.5" customHeight="1">
      <c r="A54" s="7" t="s">
        <v>60</v>
      </c>
      <c r="B54" s="8">
        <v>1022036.37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1022036.37</v>
      </c>
    </row>
    <row r="55" spans="1:11" ht="16.5" customHeight="1">
      <c r="A55" s="7" t="s">
        <v>61</v>
      </c>
      <c r="B55" s="8">
        <v>148412.98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148412.98</v>
      </c>
    </row>
    <row r="56" spans="1:11" ht="16.5" customHeight="1">
      <c r="A56" s="7" t="s">
        <v>4</v>
      </c>
      <c r="B56" s="6">
        <v>0</v>
      </c>
      <c r="C56" s="8">
        <v>1160504.15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1160504.15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1331267.3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1331267.3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761243.26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761243.26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873236.34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873236.34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934813.43</v>
      </c>
      <c r="H60" s="6">
        <v>0</v>
      </c>
      <c r="I60" s="6">
        <v>0</v>
      </c>
      <c r="J60" s="6">
        <v>0</v>
      </c>
      <c r="K60" s="5">
        <f t="shared" si="14"/>
        <v>934813.43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879505.5</v>
      </c>
      <c r="I61" s="6">
        <v>0</v>
      </c>
      <c r="J61" s="6">
        <v>0</v>
      </c>
      <c r="K61" s="5">
        <f t="shared" si="14"/>
        <v>879505.5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421442.48</v>
      </c>
      <c r="J63" s="6">
        <v>0</v>
      </c>
      <c r="K63" s="5">
        <f t="shared" si="14"/>
        <v>421442.48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733510.88</v>
      </c>
      <c r="J64" s="6">
        <v>0</v>
      </c>
      <c r="K64" s="5">
        <f t="shared" si="14"/>
        <v>733510.88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432223.39</v>
      </c>
      <c r="K65" s="5">
        <f t="shared" si="14"/>
        <v>432223.39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2021-09-22T15:07:39Z</dcterms:modified>
  <cp:category/>
  <cp:version/>
  <cp:contentType/>
  <cp:contentStatus/>
</cp:coreProperties>
</file>