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<sst xmlns="http://schemas.openxmlformats.org/spreadsheetml/2006/main" count="80" uniqueCount="79">
  <si>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</si>
  <si>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</si>
  <si>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</si>
  <si>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</si>
  <si>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</si>
  <si>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</si>
  <si>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</si>
  <si>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</si>
  <si>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</si>
  <si>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</si>
  <si>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</si>
  <si>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</si>
  <si>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</si>
  <si>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</si>
  <si>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</si>
  <si>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</si>
  <si>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</si>
  <si>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</si>
  <si>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</si>
  <si>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</si>
  <si>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</si>
  <si>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</si>
  <si>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</si>
  <si>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</si>
  <si>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</si>
  <si>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</si>
  <si>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</si>
  <si>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</si>
  <si>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</si>
  <si>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</si>
  <si>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</si>
  <si>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</si>
  <si>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</si>
  <si>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</si>
  <si>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</si>
  <si>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</si>
  <si>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</si>
  <si>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</si>
  <si>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</si>
  <si>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</si>
  <si>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</si>
  <si>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</si>
  <si>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</si>
  <si>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</si>
  <si>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</si>
  <si>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</si>
  <si>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</si>
  <si>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</si>
  <si>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</si>
  <si>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</si>
  <si>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</si>
  <si>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</si>
  <si>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</si>
  <si>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</si>
  <si>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</si>
  <si>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</si>
  <si>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</si>
  <si>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</si>
  <si>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</si>
  <si>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</si>
  <si>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</si>
  <si>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</si>
  <si>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</si>
  <si>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</si>
  <si>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</si>
  <si>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</si>
  <si>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</si>
  <si>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</si>
  <si>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</si>
  <si>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</si>
  <si>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</si>
  <si>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</si>
  <si>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</si>
  <si>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</si>
  <si>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</si>
  <si>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24/09/21 - VENCIMENTO 01/10/21</t>
  </si>
  <si>
    <t>7.15. Consórcio KBPX</t>
  </si>
  <si>
    <t>5.3. Revisão de Remuneração pelo Transporte Coletivo ¹</t>
  </si>
  <si>
    <t>¹ Energia para tração jul e set.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</si>
</sst>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72278</v>
      </c>
      <c r="C7" s="10">
        <f>C8+C11</f>
        <v>89848</v>
      </c>
      <c r="D7" s="10">
        <f aca="true" t="shared" si="0" ref="D7:K7">D8+D11</f>
        <v>258196</v>
      </c>
      <c r="E7" s="10">
        <f t="shared" si="0"/>
        <v>220868</v>
      </c>
      <c r="F7" s="10">
        <f t="shared" si="0"/>
        <v>233608</v>
      </c>
      <c r="G7" s="10">
        <f t="shared" si="0"/>
        <v>121647</v>
      </c>
      <c r="H7" s="10">
        <f t="shared" si="0"/>
        <v>63789</v>
      </c>
      <c r="I7" s="10">
        <f t="shared" si="0"/>
        <v>106391</v>
      </c>
      <c r="J7" s="10">
        <f t="shared" si="0"/>
        <v>94246</v>
      </c>
      <c r="K7" s="10">
        <f t="shared" si="0"/>
        <v>183151</v>
      </c>
      <c r="L7" s="10">
        <f>SUM(B7:K7)</f>
        <v>1444022</v>
      </c>
      <c r="M7" s="11"/>
    </row>
    <row r="8" spans="1:13" ht="17.25" customHeight="1">
      <c r="A8" s="12" t="s">
        <v>18</v>
      </c>
      <c r="B8" s="13">
        <f>B9+B10</f>
        <v>5793</v>
      </c>
      <c r="C8" s="13">
        <f aca="true" t="shared" si="1" ref="C8:K8">C9+C10</f>
        <v>6906</v>
      </c>
      <c r="D8" s="13">
        <f t="shared" si="1"/>
        <v>20783</v>
      </c>
      <c r="E8" s="13">
        <f t="shared" si="1"/>
        <v>15633</v>
      </c>
      <c r="F8" s="13">
        <f t="shared" si="1"/>
        <v>16126</v>
      </c>
      <c r="G8" s="13">
        <f t="shared" si="1"/>
        <v>10387</v>
      </c>
      <c r="H8" s="13">
        <f t="shared" si="1"/>
        <v>4931</v>
      </c>
      <c r="I8" s="13">
        <f t="shared" si="1"/>
        <v>5836</v>
      </c>
      <c r="J8" s="13">
        <f t="shared" si="1"/>
        <v>6386</v>
      </c>
      <c r="K8" s="13">
        <f t="shared" si="1"/>
        <v>12462</v>
      </c>
      <c r="L8" s="13">
        <f>SUM(B8:K8)</f>
        <v>105243</v>
      </c>
      <c r="M8"/>
    </row>
    <row r="9" spans="1:13" ht="17.25" customHeight="1">
      <c r="A9" s="14" t="s">
        <v>19</v>
      </c>
      <c r="B9" s="15">
        <v>5790</v>
      </c>
      <c r="C9" s="15">
        <v>6906</v>
      </c>
      <c r="D9" s="15">
        <v>20783</v>
      </c>
      <c r="E9" s="15">
        <v>15633</v>
      </c>
      <c r="F9" s="15">
        <v>16126</v>
      </c>
      <c r="G9" s="15">
        <v>10387</v>
      </c>
      <c r="H9" s="15">
        <v>4927</v>
      </c>
      <c r="I9" s="15">
        <v>5836</v>
      </c>
      <c r="J9" s="15">
        <v>6386</v>
      </c>
      <c r="K9" s="15">
        <v>12462</v>
      </c>
      <c r="L9" s="13">
        <f>SUM(B9:K9)</f>
        <v>105236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66485</v>
      </c>
      <c r="C11" s="15">
        <v>82942</v>
      </c>
      <c r="D11" s="15">
        <v>237413</v>
      </c>
      <c r="E11" s="15">
        <v>205235</v>
      </c>
      <c r="F11" s="15">
        <v>217482</v>
      </c>
      <c r="G11" s="15">
        <v>111260</v>
      </c>
      <c r="H11" s="15">
        <v>58858</v>
      </c>
      <c r="I11" s="15">
        <v>100555</v>
      </c>
      <c r="J11" s="15">
        <v>87860</v>
      </c>
      <c r="K11" s="15">
        <v>170689</v>
      </c>
      <c r="L11" s="13">
        <f>SUM(B11:K11)</f>
        <v>1338779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1.1827028372513</v>
      </c>
      <c r="C15" s="22">
        <v>1.360931087308947</v>
      </c>
      <c r="D15" s="22">
        <v>1.316442737098604</v>
      </c>
      <c r="E15" s="22">
        <v>1.237414029588403</v>
      </c>
      <c r="F15" s="22">
        <v>1.393134922257766</v>
      </c>
      <c r="G15" s="22">
        <v>1.356245519550823</v>
      </c>
      <c r="H15" s="22">
        <v>1.342776256635603</v>
      </c>
      <c r="I15" s="22">
        <v>1.298777191701067</v>
      </c>
      <c r="J15" s="22">
        <v>1.567779271000879</v>
      </c>
      <c r="K15" s="22">
        <v>1.247305674825168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509461.07</v>
      </c>
      <c r="C17" s="25">
        <f aca="true" t="shared" si="2" ref="C17:K17">C18+C19+C20+C21+C22+C23+C24</f>
        <v>388607.37</v>
      </c>
      <c r="D17" s="25">
        <f t="shared" si="2"/>
        <v>1296137.14</v>
      </c>
      <c r="E17" s="25">
        <f t="shared" si="2"/>
        <v>1051725.71</v>
      </c>
      <c r="F17" s="25">
        <f t="shared" si="2"/>
        <v>1114250.9100000001</v>
      </c>
      <c r="G17" s="25">
        <f t="shared" si="2"/>
        <v>622605.9400000001</v>
      </c>
      <c r="H17" s="25">
        <f t="shared" si="2"/>
        <v>358698.23</v>
      </c>
      <c r="I17" s="25">
        <f t="shared" si="2"/>
        <v>468775.51000000007</v>
      </c>
      <c r="J17" s="25">
        <f t="shared" si="2"/>
        <v>545383.84</v>
      </c>
      <c r="K17" s="25">
        <f t="shared" si="2"/>
        <v>688632.76</v>
      </c>
      <c r="L17" s="25">
        <f>L18+L19+L20+L21+L22+L23+L24</f>
        <v>7044278.4799999995</v>
      </c>
      <c r="M17"/>
    </row>
    <row r="18" spans="1:13" ht="17.25" customHeight="1">
      <c r="A18" s="26" t="s">
        <v>24</v>
      </c>
      <c r="B18" s="33">
        <f aca="true" t="shared" si="3" ref="B18:K18">ROUND(B13*B7,2)</f>
        <v>428196.56</v>
      </c>
      <c r="C18" s="33">
        <f t="shared" si="3"/>
        <v>280550.38</v>
      </c>
      <c r="D18" s="33">
        <f t="shared" si="3"/>
        <v>960153.47</v>
      </c>
      <c r="E18" s="33">
        <f t="shared" si="3"/>
        <v>830618.29</v>
      </c>
      <c r="F18" s="33">
        <f t="shared" si="3"/>
        <v>777704.39</v>
      </c>
      <c r="G18" s="33">
        <f t="shared" si="3"/>
        <v>445009.06</v>
      </c>
      <c r="H18" s="33">
        <f t="shared" si="3"/>
        <v>257107.94</v>
      </c>
      <c r="I18" s="33">
        <f t="shared" si="3"/>
        <v>356165.15</v>
      </c>
      <c r="J18" s="33">
        <f t="shared" si="3"/>
        <v>339719.13</v>
      </c>
      <c r="K18" s="33">
        <f t="shared" si="3"/>
        <v>539013.39</v>
      </c>
      <c r="L18" s="33">
        <f aca="true" t="shared" si="4" ref="L18:L24">SUM(B18:K18)</f>
        <v>5214237.76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78232.73</v>
      </c>
      <c r="C19" s="33">
        <f t="shared" si="5"/>
        <v>101259.35</v>
      </c>
      <c r="D19" s="33">
        <f t="shared" si="5"/>
        <v>303833.59</v>
      </c>
      <c r="E19" s="33">
        <f t="shared" si="5"/>
        <v>197200.44</v>
      </c>
      <c r="F19" s="33">
        <f t="shared" si="5"/>
        <v>305742.75</v>
      </c>
      <c r="G19" s="33">
        <f t="shared" si="5"/>
        <v>158532.48</v>
      </c>
      <c r="H19" s="33">
        <f t="shared" si="5"/>
        <v>88130.5</v>
      </c>
      <c r="I19" s="33">
        <f t="shared" si="5"/>
        <v>106414.02</v>
      </c>
      <c r="J19" s="33">
        <f t="shared" si="5"/>
        <v>192885.48</v>
      </c>
      <c r="K19" s="33">
        <f t="shared" si="5"/>
        <v>133301.07</v>
      </c>
      <c r="L19" s="33">
        <f t="shared" si="4"/>
        <v>1665532.4100000001</v>
      </c>
      <c r="M19"/>
    </row>
    <row r="20" spans="1:13" ht="17.25" customHeight="1">
      <c r="A20" s="27" t="s">
        <v>26</v>
      </c>
      <c r="B20" s="33">
        <v>1645.84</v>
      </c>
      <c r="C20" s="33">
        <v>5411.7</v>
      </c>
      <c r="D20" s="33">
        <v>29378.2</v>
      </c>
      <c r="E20" s="33">
        <v>21135.1</v>
      </c>
      <c r="F20" s="33">
        <v>29417.83</v>
      </c>
      <c r="G20" s="33">
        <v>19064.4</v>
      </c>
      <c r="H20" s="33">
        <v>12073.85</v>
      </c>
      <c r="I20" s="33">
        <v>4810.4</v>
      </c>
      <c r="J20" s="33">
        <v>10007.35</v>
      </c>
      <c r="K20" s="33">
        <v>13546.42</v>
      </c>
      <c r="L20" s="33">
        <f t="shared" si="4"/>
        <v>146491.09000000003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-434016.37</v>
      </c>
      <c r="C27" s="33">
        <f t="shared" si="6"/>
        <v>-30386.4</v>
      </c>
      <c r="D27" s="33">
        <f t="shared" si="6"/>
        <v>-91445.2</v>
      </c>
      <c r="E27" s="33">
        <f t="shared" si="6"/>
        <v>-73497.76999999999</v>
      </c>
      <c r="F27" s="33">
        <f t="shared" si="6"/>
        <v>-70954.4</v>
      </c>
      <c r="G27" s="33">
        <f t="shared" si="6"/>
        <v>-45702.8</v>
      </c>
      <c r="H27" s="33">
        <f t="shared" si="6"/>
        <v>-29778.03</v>
      </c>
      <c r="I27" s="33">
        <f t="shared" si="6"/>
        <v>-33578.770000000004</v>
      </c>
      <c r="J27" s="33">
        <f t="shared" si="6"/>
        <v>-28098.4</v>
      </c>
      <c r="K27" s="33">
        <f t="shared" si="6"/>
        <v>-54832.8</v>
      </c>
      <c r="L27" s="33">
        <f aca="true" t="shared" si="7" ref="L27:L34">SUM(B27:K27)</f>
        <v>-892290.9400000002</v>
      </c>
      <c r="M27"/>
    </row>
    <row r="28" spans="1:13" ht="18.75" customHeight="1">
      <c r="A28" s="27" t="s">
        <v>30</v>
      </c>
      <c r="B28" s="33">
        <f>B29+B30+B31+B32</f>
        <v>-25476</v>
      </c>
      <c r="C28" s="33">
        <f aca="true" t="shared" si="8" ref="C28:K28">C29+C30+C31+C32</f>
        <v>-30386.4</v>
      </c>
      <c r="D28" s="33">
        <f t="shared" si="8"/>
        <v>-91445.2</v>
      </c>
      <c r="E28" s="33">
        <f t="shared" si="8"/>
        <v>-68785.2</v>
      </c>
      <c r="F28" s="33">
        <f t="shared" si="8"/>
        <v>-70954.4</v>
      </c>
      <c r="G28" s="33">
        <f t="shared" si="8"/>
        <v>-45702.8</v>
      </c>
      <c r="H28" s="33">
        <f t="shared" si="8"/>
        <v>-21678.8</v>
      </c>
      <c r="I28" s="33">
        <f t="shared" si="8"/>
        <v>-33578.770000000004</v>
      </c>
      <c r="J28" s="33">
        <f t="shared" si="8"/>
        <v>-28098.4</v>
      </c>
      <c r="K28" s="33">
        <f t="shared" si="8"/>
        <v>-54832.8</v>
      </c>
      <c r="L28" s="33">
        <f t="shared" si="7"/>
        <v>-470938.76999999996</v>
      </c>
      <c r="M28"/>
    </row>
    <row r="29" spans="1:13" s="36" customFormat="1" ht="18.75" customHeight="1">
      <c r="A29" s="34" t="s">
        <v>57</v>
      </c>
      <c r="B29" s="33">
        <f>-ROUND((B9)*$E$3,2)</f>
        <v>-25476</v>
      </c>
      <c r="C29" s="33">
        <f aca="true" t="shared" si="9" ref="C29:K29">-ROUND((C9)*$E$3,2)</f>
        <v>-30386.4</v>
      </c>
      <c r="D29" s="33">
        <f t="shared" si="9"/>
        <v>-91445.2</v>
      </c>
      <c r="E29" s="33">
        <f t="shared" si="9"/>
        <v>-68785.2</v>
      </c>
      <c r="F29" s="33">
        <f t="shared" si="9"/>
        <v>-70954.4</v>
      </c>
      <c r="G29" s="33">
        <f t="shared" si="9"/>
        <v>-45702.8</v>
      </c>
      <c r="H29" s="33">
        <f t="shared" si="9"/>
        <v>-21678.8</v>
      </c>
      <c r="I29" s="33">
        <f t="shared" si="9"/>
        <v>-25678.4</v>
      </c>
      <c r="J29" s="33">
        <f t="shared" si="9"/>
        <v>-28098.4</v>
      </c>
      <c r="K29" s="33">
        <f t="shared" si="9"/>
        <v>-54832.8</v>
      </c>
      <c r="L29" s="33">
        <f t="shared" si="7"/>
        <v>-463038.39999999997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-73.21</v>
      </c>
      <c r="J31" s="17">
        <v>0</v>
      </c>
      <c r="K31" s="17">
        <v>0</v>
      </c>
      <c r="L31" s="33">
        <f t="shared" si="7"/>
        <v>-73.21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-7827.16</v>
      </c>
      <c r="J32" s="17">
        <v>0</v>
      </c>
      <c r="K32" s="17">
        <v>0</v>
      </c>
      <c r="L32" s="33">
        <f t="shared" si="7"/>
        <v>-7827.16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8">
        <v>-323376.6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42">
        <f>SUM(B46:K46)</f>
        <v>-323376.6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75444.70000000001</v>
      </c>
      <c r="C48" s="41">
        <f aca="true" t="shared" si="12" ref="C48:K48">IF(C17+C27+C40+C49&lt;0,0,C17+C27+C49)</f>
        <v>358220.97</v>
      </c>
      <c r="D48" s="41">
        <f t="shared" si="12"/>
        <v>1204691.94</v>
      </c>
      <c r="E48" s="41">
        <f t="shared" si="12"/>
        <v>978227.94</v>
      </c>
      <c r="F48" s="41">
        <f t="shared" si="12"/>
        <v>1043296.5100000001</v>
      </c>
      <c r="G48" s="41">
        <f t="shared" si="12"/>
        <v>576903.14</v>
      </c>
      <c r="H48" s="41">
        <f t="shared" si="12"/>
        <v>328920.19999999995</v>
      </c>
      <c r="I48" s="41">
        <f t="shared" si="12"/>
        <v>435196.74000000005</v>
      </c>
      <c r="J48" s="41">
        <f t="shared" si="12"/>
        <v>517285.43999999994</v>
      </c>
      <c r="K48" s="41">
        <f t="shared" si="12"/>
        <v>633799.96</v>
      </c>
      <c r="L48" s="42">
        <f>SUM(B48:K48)</f>
        <v>6151987.54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75444.69</v>
      </c>
      <c r="C54" s="41">
        <f aca="true" t="shared" si="14" ref="C54:J54">SUM(C55:C66)</f>
        <v>358220.98</v>
      </c>
      <c r="D54" s="41">
        <f t="shared" si="14"/>
        <v>1204691.94</v>
      </c>
      <c r="E54" s="41">
        <f t="shared" si="14"/>
        <v>978227.94</v>
      </c>
      <c r="F54" s="41">
        <f t="shared" si="14"/>
        <v>1043296.52</v>
      </c>
      <c r="G54" s="41">
        <f t="shared" si="14"/>
        <v>576903.14</v>
      </c>
      <c r="H54" s="41">
        <f t="shared" si="14"/>
        <v>328920.2</v>
      </c>
      <c r="I54" s="41">
        <f>SUM(I55:I69)</f>
        <v>435196.74</v>
      </c>
      <c r="J54" s="41">
        <f t="shared" si="14"/>
        <v>517285.44</v>
      </c>
      <c r="K54" s="41">
        <f>SUM(K55:K68)</f>
        <v>633799.97</v>
      </c>
      <c r="L54" s="46">
        <f>SUM(B54:K54)</f>
        <v>6151987.5600000005</v>
      </c>
      <c r="M54" s="40"/>
    </row>
    <row r="55" spans="1:13" ht="18.75" customHeight="1">
      <c r="A55" s="47" t="s">
        <v>50</v>
      </c>
      <c r="B55" s="48">
        <v>75444.69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75444.69</v>
      </c>
      <c r="M55" s="40"/>
    </row>
    <row r="56" spans="1:12" ht="18.75" customHeight="1">
      <c r="A56" s="47" t="s">
        <v>60</v>
      </c>
      <c r="B56" s="17">
        <v>0</v>
      </c>
      <c r="C56" s="48">
        <v>313085.14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313085.14</v>
      </c>
    </row>
    <row r="57" spans="1:12" ht="18.75" customHeight="1">
      <c r="A57" s="47" t="s">
        <v>61</v>
      </c>
      <c r="B57" s="17">
        <v>0</v>
      </c>
      <c r="C57" s="48">
        <v>45135.84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45135.84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1204691.94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1204691.94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978227.94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978227.94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1043296.52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1043296.52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576903.14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576903.14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328920.2</v>
      </c>
      <c r="I62" s="17">
        <v>0</v>
      </c>
      <c r="J62" s="17">
        <v>0</v>
      </c>
      <c r="K62" s="17">
        <v>0</v>
      </c>
      <c r="L62" s="46">
        <f t="shared" si="15"/>
        <v>328920.2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517285.44</v>
      </c>
      <c r="K64" s="17">
        <v>0</v>
      </c>
      <c r="L64" s="46">
        <f t="shared" si="15"/>
        <v>517285.44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355308.26</v>
      </c>
      <c r="L65" s="46">
        <f t="shared" si="15"/>
        <v>355308.26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278491.71</v>
      </c>
      <c r="L66" s="46">
        <f t="shared" si="15"/>
        <v>278491.71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435196.74</v>
      </c>
      <c r="J69" s="53">
        <v>0</v>
      </c>
      <c r="K69" s="53">
        <v>0</v>
      </c>
      <c r="L69" s="51">
        <f>SUM(B69:K69)</f>
        <v>435196.74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2021-09-30T19:31:33Z</dcterms:modified>
  <cp:category/>
  <cp:version/>
  <cp:contentType/>
  <cp:contentStatus/>
</cp:coreProperties>
</file>