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<sst xmlns="http://schemas.openxmlformats.org/spreadsheetml/2006/main" count="80" uniqueCount="79">
  <si>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</si>
  <si>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</si>
  <si>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</si>
  <si>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</si>
  <si>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</si>
  <si>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</si>
  <si>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</si>
  <si>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</si>
  <si>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</si>
  <si>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</si>
  <si>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</si>
  <si>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</si>
  <si>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</si>
  <si>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</si>
  <si>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</si>
  <si>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</si>
  <si>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</si>
  <si>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</si>
  <si>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</si>
  <si>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</si>
  <si>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</si>
  <si>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</si>
  <si>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</si>
  <si>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</si>
  <si>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</si>
  <si>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</si>
  <si>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</si>
  <si>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</si>
  <si>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</si>
  <si>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</si>
  <si>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</si>
  <si>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</si>
  <si>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</si>
  <si>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</si>
  <si>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</si>
  <si>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</si>
  <si>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</si>
  <si>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</si>
  <si>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</si>
  <si>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</si>
  <si>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</si>
  <si>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</si>
  <si>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</si>
  <si>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</si>
  <si>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</si>
  <si>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</si>
  <si>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</si>
  <si>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</si>
  <si>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</si>
  <si>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</si>
  <si>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</si>
  <si>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</si>
  <si>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</si>
  <si>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</si>
  <si>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</si>
  <si>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</si>
  <si>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</si>
  <si>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</si>
  <si>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</si>
  <si>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</si>
  <si>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</si>
  <si>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</si>
  <si>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</si>
  <si>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</si>
  <si>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</si>
  <si>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</si>
  <si>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</si>
  <si>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</si>
  <si>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</si>
  <si>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</si>
  <si>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</si>
  <si>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</si>
  <si>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</si>
  <si>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</si>
  <si>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</si>
  <si>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22/09/21 - VENCIMENTO 29/09/21</t>
  </si>
  <si>
    <t>7.15. Consórcio KBPX</t>
  </si>
  <si>
    <t>5.3. Revisão de Remuneração pelo Transporte Coletivo ¹</t>
  </si>
  <si>
    <t>¹ Revisões: mensal de passageiros (8.241), fator de transição, frota não disponibilizada e ar condicionado.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</si>
</sst>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71248</v>
      </c>
      <c r="C7" s="10">
        <f>C8+C11</f>
        <v>88817</v>
      </c>
      <c r="D7" s="10">
        <f aca="true" t="shared" si="0" ref="D7:K7">D8+D11</f>
        <v>256564</v>
      </c>
      <c r="E7" s="10">
        <f t="shared" si="0"/>
        <v>220822</v>
      </c>
      <c r="F7" s="10">
        <f t="shared" si="0"/>
        <v>229820</v>
      </c>
      <c r="G7" s="10">
        <f t="shared" si="0"/>
        <v>120103</v>
      </c>
      <c r="H7" s="10">
        <f t="shared" si="0"/>
        <v>62979</v>
      </c>
      <c r="I7" s="10">
        <f t="shared" si="0"/>
        <v>103987</v>
      </c>
      <c r="J7" s="10">
        <f t="shared" si="0"/>
        <v>94638</v>
      </c>
      <c r="K7" s="10">
        <f t="shared" si="0"/>
        <v>181730</v>
      </c>
      <c r="L7" s="10">
        <f>SUM(B7:K7)</f>
        <v>1430708</v>
      </c>
      <c r="M7" s="11"/>
    </row>
    <row r="8" spans="1:13" ht="17.25" customHeight="1">
      <c r="A8" s="12" t="s">
        <v>18</v>
      </c>
      <c r="B8" s="13">
        <f>B9+B10</f>
        <v>5598</v>
      </c>
      <c r="C8" s="13">
        <f aca="true" t="shared" si="1" ref="C8:K8">C9+C10</f>
        <v>6830</v>
      </c>
      <c r="D8" s="13">
        <f t="shared" si="1"/>
        <v>19965</v>
      </c>
      <c r="E8" s="13">
        <f t="shared" si="1"/>
        <v>14590</v>
      </c>
      <c r="F8" s="13">
        <f t="shared" si="1"/>
        <v>14645</v>
      </c>
      <c r="G8" s="13">
        <f t="shared" si="1"/>
        <v>9682</v>
      </c>
      <c r="H8" s="13">
        <f t="shared" si="1"/>
        <v>4612</v>
      </c>
      <c r="I8" s="13">
        <f t="shared" si="1"/>
        <v>5534</v>
      </c>
      <c r="J8" s="13">
        <f t="shared" si="1"/>
        <v>6159</v>
      </c>
      <c r="K8" s="13">
        <f t="shared" si="1"/>
        <v>11894</v>
      </c>
      <c r="L8" s="13">
        <f>SUM(B8:K8)</f>
        <v>99509</v>
      </c>
      <c r="M8"/>
    </row>
    <row r="9" spans="1:13" ht="17.25" customHeight="1">
      <c r="A9" s="14" t="s">
        <v>19</v>
      </c>
      <c r="B9" s="15">
        <v>5597</v>
      </c>
      <c r="C9" s="15">
        <v>6830</v>
      </c>
      <c r="D9" s="15">
        <v>19965</v>
      </c>
      <c r="E9" s="15">
        <v>14590</v>
      </c>
      <c r="F9" s="15">
        <v>14645</v>
      </c>
      <c r="G9" s="15">
        <v>9682</v>
      </c>
      <c r="H9" s="15">
        <v>4608</v>
      </c>
      <c r="I9" s="15">
        <v>5534</v>
      </c>
      <c r="J9" s="15">
        <v>6159</v>
      </c>
      <c r="K9" s="15">
        <v>11894</v>
      </c>
      <c r="L9" s="13">
        <f>SUM(B9:K9)</f>
        <v>99504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65650</v>
      </c>
      <c r="C11" s="15">
        <v>81987</v>
      </c>
      <c r="D11" s="15">
        <v>236599</v>
      </c>
      <c r="E11" s="15">
        <v>206232</v>
      </c>
      <c r="F11" s="15">
        <v>215175</v>
      </c>
      <c r="G11" s="15">
        <v>110421</v>
      </c>
      <c r="H11" s="15">
        <v>58367</v>
      </c>
      <c r="I11" s="15">
        <v>98453</v>
      </c>
      <c r="J11" s="15">
        <v>88479</v>
      </c>
      <c r="K11" s="15">
        <v>169836</v>
      </c>
      <c r="L11" s="13">
        <f>SUM(B11:K11)</f>
        <v>1331199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1.191467884814259</v>
      </c>
      <c r="C15" s="22">
        <v>1.372103147889112</v>
      </c>
      <c r="D15" s="22">
        <v>1.315709927585157</v>
      </c>
      <c r="E15" s="22">
        <v>1.229135665064412</v>
      </c>
      <c r="F15" s="22">
        <v>1.411033648949515</v>
      </c>
      <c r="G15" s="22">
        <v>1.353360973416734</v>
      </c>
      <c r="H15" s="22">
        <v>1.355433766876959</v>
      </c>
      <c r="I15" s="22">
        <v>1.319440298239275</v>
      </c>
      <c r="J15" s="22">
        <v>1.559272341967573</v>
      </c>
      <c r="K15" s="22">
        <v>1.245205675342167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505857.95</v>
      </c>
      <c r="C17" s="25">
        <f aca="true" t="shared" si="2" ref="C17:K17">C18+C19+C20+C21+C22+C23+C24</f>
        <v>387109.74000000005</v>
      </c>
      <c r="D17" s="25">
        <f t="shared" si="2"/>
        <v>1287620.39</v>
      </c>
      <c r="E17" s="25">
        <f t="shared" si="2"/>
        <v>1044527.5700000001</v>
      </c>
      <c r="F17" s="25">
        <f t="shared" si="2"/>
        <v>1110191.96</v>
      </c>
      <c r="G17" s="25">
        <f t="shared" si="2"/>
        <v>613109.36</v>
      </c>
      <c r="H17" s="25">
        <f t="shared" si="2"/>
        <v>357570.32999999996</v>
      </c>
      <c r="I17" s="25">
        <f t="shared" si="2"/>
        <v>465688.11000000004</v>
      </c>
      <c r="J17" s="25">
        <f t="shared" si="2"/>
        <v>544611.23</v>
      </c>
      <c r="K17" s="25">
        <f t="shared" si="2"/>
        <v>682465.18</v>
      </c>
      <c r="L17" s="25">
        <f>L18+L19+L20+L21+L22+L23+L24</f>
        <v>6998751.819999999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422094.53</v>
      </c>
      <c r="C18" s="33">
        <f t="shared" si="3"/>
        <v>277331.08</v>
      </c>
      <c r="D18" s="33">
        <f t="shared" si="3"/>
        <v>954084.55</v>
      </c>
      <c r="E18" s="33">
        <f t="shared" si="3"/>
        <v>830445.3</v>
      </c>
      <c r="F18" s="33">
        <f t="shared" si="3"/>
        <v>765093.76</v>
      </c>
      <c r="G18" s="33">
        <f t="shared" si="3"/>
        <v>439360.79</v>
      </c>
      <c r="H18" s="33">
        <f t="shared" si="3"/>
        <v>253843.16</v>
      </c>
      <c r="I18" s="33">
        <f t="shared" si="3"/>
        <v>348117.28</v>
      </c>
      <c r="J18" s="33">
        <f t="shared" si="3"/>
        <v>341132.13</v>
      </c>
      <c r="K18" s="33">
        <f t="shared" si="3"/>
        <v>534831.39</v>
      </c>
      <c r="L18" s="33">
        <f aca="true" t="shared" si="4" ref="L18:L24">SUM(B18:K18)</f>
        <v>5166333.97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80817.55</v>
      </c>
      <c r="C19" s="33">
        <f t="shared" si="5"/>
        <v>103195.77</v>
      </c>
      <c r="D19" s="33">
        <f t="shared" si="5"/>
        <v>301213.96</v>
      </c>
      <c r="E19" s="33">
        <f t="shared" si="5"/>
        <v>190284.64</v>
      </c>
      <c r="F19" s="33">
        <f t="shared" si="5"/>
        <v>314479.28</v>
      </c>
      <c r="G19" s="33">
        <f t="shared" si="5"/>
        <v>155252.96</v>
      </c>
      <c r="H19" s="33">
        <f t="shared" si="5"/>
        <v>90224.43</v>
      </c>
      <c r="I19" s="33">
        <f t="shared" si="5"/>
        <v>111202.69</v>
      </c>
      <c r="J19" s="33">
        <f t="shared" si="5"/>
        <v>190785.77</v>
      </c>
      <c r="K19" s="33">
        <f t="shared" si="5"/>
        <v>131143.69</v>
      </c>
      <c r="L19" s="33">
        <f t="shared" si="4"/>
        <v>1668600.74</v>
      </c>
      <c r="M19"/>
    </row>
    <row r="20" spans="1:13" ht="17.25" customHeight="1">
      <c r="A20" s="27" t="s">
        <v>26</v>
      </c>
      <c r="B20" s="33">
        <v>1559.93</v>
      </c>
      <c r="C20" s="33">
        <v>5196.95</v>
      </c>
      <c r="D20" s="33">
        <v>29550</v>
      </c>
      <c r="E20" s="33">
        <v>21025.75</v>
      </c>
      <c r="F20" s="33">
        <v>29232.98</v>
      </c>
      <c r="G20" s="33">
        <v>18617.64</v>
      </c>
      <c r="H20" s="33">
        <v>12116.8</v>
      </c>
      <c r="I20" s="33">
        <v>4982.2</v>
      </c>
      <c r="J20" s="33">
        <v>9921.45</v>
      </c>
      <c r="K20" s="33">
        <v>13718.22</v>
      </c>
      <c r="L20" s="33">
        <f t="shared" si="4"/>
        <v>145921.92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-122.03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-122.03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-109454.88</v>
      </c>
      <c r="C27" s="33">
        <f t="shared" si="6"/>
        <v>-29781.97</v>
      </c>
      <c r="D27" s="33">
        <f t="shared" si="6"/>
        <v>-87794.94</v>
      </c>
      <c r="E27" s="33">
        <f t="shared" si="6"/>
        <v>-78551.59000000001</v>
      </c>
      <c r="F27" s="33">
        <f t="shared" si="6"/>
        <v>-50231.16</v>
      </c>
      <c r="G27" s="33">
        <f t="shared" si="6"/>
        <v>-43758.590000000004</v>
      </c>
      <c r="H27" s="33">
        <f t="shared" si="6"/>
        <v>-28374.43</v>
      </c>
      <c r="I27" s="33">
        <f t="shared" si="6"/>
        <v>-33176.4</v>
      </c>
      <c r="J27" s="33">
        <f t="shared" si="6"/>
        <v>-26653.879999999997</v>
      </c>
      <c r="K27" s="33">
        <f t="shared" si="6"/>
        <v>-52230.659999999996</v>
      </c>
      <c r="L27" s="33">
        <f aca="true" t="shared" si="7" ref="L27:L34">SUM(B27:K27)</f>
        <v>-540008.5000000001</v>
      </c>
      <c r="M27"/>
    </row>
    <row r="28" spans="1:13" ht="18.75" customHeight="1">
      <c r="A28" s="27" t="s">
        <v>30</v>
      </c>
      <c r="B28" s="33">
        <f>B29+B30+B31+B32</f>
        <v>-24626.8</v>
      </c>
      <c r="C28" s="33">
        <f aca="true" t="shared" si="8" ref="C28:K28">C29+C30+C31+C32</f>
        <v>-30052</v>
      </c>
      <c r="D28" s="33">
        <f t="shared" si="8"/>
        <v>-87846</v>
      </c>
      <c r="E28" s="33">
        <f t="shared" si="8"/>
        <v>-64196</v>
      </c>
      <c r="F28" s="33">
        <f t="shared" si="8"/>
        <v>-64438</v>
      </c>
      <c r="G28" s="33">
        <f t="shared" si="8"/>
        <v>-42600.8</v>
      </c>
      <c r="H28" s="33">
        <f t="shared" si="8"/>
        <v>-20275.2</v>
      </c>
      <c r="I28" s="33">
        <f t="shared" si="8"/>
        <v>-33176.4</v>
      </c>
      <c r="J28" s="33">
        <f t="shared" si="8"/>
        <v>-27099.6</v>
      </c>
      <c r="K28" s="33">
        <f t="shared" si="8"/>
        <v>-52333.6</v>
      </c>
      <c r="L28" s="33">
        <f t="shared" si="7"/>
        <v>-446644.39999999997</v>
      </c>
      <c r="M28"/>
    </row>
    <row r="29" spans="1:13" s="36" customFormat="1" ht="18.75" customHeight="1">
      <c r="A29" s="34" t="s">
        <v>57</v>
      </c>
      <c r="B29" s="33">
        <f>-ROUND((B9)*$E$3,2)</f>
        <v>-24626.8</v>
      </c>
      <c r="C29" s="33">
        <f aca="true" t="shared" si="9" ref="C29:K29">-ROUND((C9)*$E$3,2)</f>
        <v>-30052</v>
      </c>
      <c r="D29" s="33">
        <f t="shared" si="9"/>
        <v>-87846</v>
      </c>
      <c r="E29" s="33">
        <f t="shared" si="9"/>
        <v>-64196</v>
      </c>
      <c r="F29" s="33">
        <f t="shared" si="9"/>
        <v>-64438</v>
      </c>
      <c r="G29" s="33">
        <f t="shared" si="9"/>
        <v>-42600.8</v>
      </c>
      <c r="H29" s="33">
        <f t="shared" si="9"/>
        <v>-20275.2</v>
      </c>
      <c r="I29" s="33">
        <f t="shared" si="9"/>
        <v>-24349.6</v>
      </c>
      <c r="J29" s="33">
        <f t="shared" si="9"/>
        <v>-27099.6</v>
      </c>
      <c r="K29" s="33">
        <f t="shared" si="9"/>
        <v>-52333.6</v>
      </c>
      <c r="L29" s="33">
        <f t="shared" si="7"/>
        <v>-437817.5999999999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-135.15</v>
      </c>
      <c r="J31" s="17">
        <v>0</v>
      </c>
      <c r="K31" s="17">
        <v>0</v>
      </c>
      <c r="L31" s="33">
        <f t="shared" si="7"/>
        <v>-135.15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-8691.65</v>
      </c>
      <c r="J32" s="17">
        <v>0</v>
      </c>
      <c r="K32" s="17">
        <v>0</v>
      </c>
      <c r="L32" s="33">
        <f t="shared" si="7"/>
        <v>-8691.65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8">
        <v>335.69</v>
      </c>
      <c r="C46" s="38">
        <v>270.03</v>
      </c>
      <c r="D46" s="38">
        <v>51.06</v>
      </c>
      <c r="E46" s="38">
        <v>-9643.02</v>
      </c>
      <c r="F46" s="38">
        <v>14206.84</v>
      </c>
      <c r="G46" s="38">
        <v>-1157.79</v>
      </c>
      <c r="H46" s="17">
        <v>0</v>
      </c>
      <c r="I46" s="17">
        <v>0</v>
      </c>
      <c r="J46" s="38">
        <v>445.72</v>
      </c>
      <c r="K46" s="38">
        <v>102.94</v>
      </c>
      <c r="L46" s="38">
        <f t="shared" si="11"/>
        <v>4611.47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396403.07</v>
      </c>
      <c r="C48" s="41">
        <f aca="true" t="shared" si="12" ref="C48:K48">IF(C17+C27+C40+C49&lt;0,0,C17+C27+C49)</f>
        <v>357327.77</v>
      </c>
      <c r="D48" s="41">
        <f t="shared" si="12"/>
        <v>1199825.45</v>
      </c>
      <c r="E48" s="41">
        <f t="shared" si="12"/>
        <v>965975.9800000001</v>
      </c>
      <c r="F48" s="41">
        <f t="shared" si="12"/>
        <v>1059960.8</v>
      </c>
      <c r="G48" s="41">
        <f t="shared" si="12"/>
        <v>569350.77</v>
      </c>
      <c r="H48" s="41">
        <f t="shared" si="12"/>
        <v>329195.89999999997</v>
      </c>
      <c r="I48" s="41">
        <f t="shared" si="12"/>
        <v>432511.71</v>
      </c>
      <c r="J48" s="41">
        <f t="shared" si="12"/>
        <v>517957.35</v>
      </c>
      <c r="K48" s="41">
        <f t="shared" si="12"/>
        <v>630234.52</v>
      </c>
      <c r="L48" s="42">
        <f>SUM(B48:K48)</f>
        <v>6458743.32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396403.07</v>
      </c>
      <c r="C54" s="41">
        <f aca="true" t="shared" si="14" ref="C54:J54">SUM(C55:C66)</f>
        <v>357327.76999999996</v>
      </c>
      <c r="D54" s="41">
        <f t="shared" si="14"/>
        <v>1199825.45</v>
      </c>
      <c r="E54" s="41">
        <f t="shared" si="14"/>
        <v>965975.97</v>
      </c>
      <c r="F54" s="41">
        <f t="shared" si="14"/>
        <v>1059960.8</v>
      </c>
      <c r="G54" s="41">
        <f t="shared" si="14"/>
        <v>569350.77</v>
      </c>
      <c r="H54" s="41">
        <f t="shared" si="14"/>
        <v>329195.9</v>
      </c>
      <c r="I54" s="41">
        <f>SUM(I55:I69)</f>
        <v>432511.71</v>
      </c>
      <c r="J54" s="41">
        <f t="shared" si="14"/>
        <v>517957.35</v>
      </c>
      <c r="K54" s="41">
        <f>SUM(K55:K68)</f>
        <v>630234.5199999999</v>
      </c>
      <c r="L54" s="46">
        <f>SUM(B54:K54)</f>
        <v>6458743.31</v>
      </c>
      <c r="M54" s="40"/>
    </row>
    <row r="55" spans="1:13" ht="18.75" customHeight="1">
      <c r="A55" s="47" t="s">
        <v>50</v>
      </c>
      <c r="B55" s="48">
        <v>396403.07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396403.07</v>
      </c>
      <c r="M55" s="40"/>
    </row>
    <row r="56" spans="1:12" ht="18.75" customHeight="1">
      <c r="A56" s="47" t="s">
        <v>60</v>
      </c>
      <c r="B56" s="17">
        <v>0</v>
      </c>
      <c r="C56" s="48">
        <v>312055.22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312055.22</v>
      </c>
    </row>
    <row r="57" spans="1:12" ht="18.75" customHeight="1">
      <c r="A57" s="47" t="s">
        <v>61</v>
      </c>
      <c r="B57" s="17">
        <v>0</v>
      </c>
      <c r="C57" s="48">
        <v>45272.55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45272.55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1199825.45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1199825.45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965975.97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965975.97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1059960.8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1059960.8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569350.77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569350.77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329195.9</v>
      </c>
      <c r="I62" s="17">
        <v>0</v>
      </c>
      <c r="J62" s="17">
        <v>0</v>
      </c>
      <c r="K62" s="17">
        <v>0</v>
      </c>
      <c r="L62" s="46">
        <f t="shared" si="15"/>
        <v>329195.9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517957.35</v>
      </c>
      <c r="K64" s="17">
        <v>0</v>
      </c>
      <c r="L64" s="46">
        <f t="shared" si="15"/>
        <v>517957.35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355199.12999999995</v>
      </c>
      <c r="L65" s="46">
        <f t="shared" si="15"/>
        <v>355199.12999999995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275035.38999999996</v>
      </c>
      <c r="L66" s="46">
        <f t="shared" si="15"/>
        <v>275035.38999999996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f>+I48</f>
        <v>432511.71</v>
      </c>
      <c r="J69" s="53">
        <v>0</v>
      </c>
      <c r="K69" s="53">
        <v>0</v>
      </c>
      <c r="L69" s="51">
        <f>SUM(B69:K69)</f>
        <v>432511.71</v>
      </c>
    </row>
    <row r="70" spans="1:12" ht="18" customHeight="1">
      <c r="A70" s="6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2021-09-30T19:11:15Z</dcterms:modified>
  <cp:category/>
  <cp:version/>
  <cp:contentType/>
  <cp:contentStatus/>
</cp:coreProperties>
</file>