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<sst xmlns="http://schemas.openxmlformats.org/spreadsheetml/2006/main" count="79" uniqueCount="78">
  <si>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</si>
  <si>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</si>
  <si>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</si>
  <si>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</si>
  <si>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</si>
  <si>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</si>
  <si>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</si>
  <si>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</si>
  <si>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</si>
  <si>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</si>
  <si>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</si>
  <si>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</si>
  <si>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</si>
  <si>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</si>
  <si>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</si>
  <si>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</si>
  <si>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</si>
  <si>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</si>
  <si>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</si>
  <si>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</si>
  <si>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</si>
  <si>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</si>
  <si>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</si>
  <si>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</si>
  <si>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</si>
  <si>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</si>
  <si>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</si>
  <si>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</si>
  <si>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</si>
  <si>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</si>
  <si>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</si>
  <si>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</si>
  <si>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</si>
  <si>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</si>
  <si>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</si>
  <si>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</si>
  <si>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</si>
  <si>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</si>
  <si>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</si>
  <si>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</si>
  <si>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</si>
  <si>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</si>
  <si>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</si>
  <si>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</si>
  <si>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</si>
  <si>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</si>
  <si>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</si>
  <si>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</si>
  <si>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</si>
  <si>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</si>
  <si>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</si>
  <si>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</si>
  <si>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</si>
  <si>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</si>
  <si>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</si>
  <si>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</si>
  <si>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</si>
  <si>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</si>
  <si>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</si>
  <si>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</si>
  <si>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</si>
  <si>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</si>
  <si>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</si>
  <si>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</si>
  <si>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</si>
  <si>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</si>
  <si>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</si>
  <si>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</si>
  <si>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</si>
  <si>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</si>
  <si>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</si>
  <si>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</si>
  <si>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</si>
  <si>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</si>
  <si>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</si>
  <si>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</si>
  <si>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20/09/21 - VENCIMENTO 27/09/21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</si>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</sst>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71859</v>
      </c>
      <c r="C7" s="10">
        <f>C8+C11</f>
        <v>87535</v>
      </c>
      <c r="D7" s="10">
        <f aca="true" t="shared" si="0" ref="D7:K7">D8+D11</f>
        <v>251022</v>
      </c>
      <c r="E7" s="10">
        <f t="shared" si="0"/>
        <v>218151</v>
      </c>
      <c r="F7" s="10">
        <f t="shared" si="0"/>
        <v>228849</v>
      </c>
      <c r="G7" s="10">
        <f t="shared" si="0"/>
        <v>117504</v>
      </c>
      <c r="H7" s="10">
        <f t="shared" si="0"/>
        <v>61834</v>
      </c>
      <c r="I7" s="10">
        <f t="shared" si="0"/>
        <v>100896</v>
      </c>
      <c r="J7" s="10">
        <f t="shared" si="0"/>
        <v>89995</v>
      </c>
      <c r="K7" s="10">
        <f t="shared" si="0"/>
        <v>177738</v>
      </c>
      <c r="L7" s="10">
        <f>SUM(B7:K7)</f>
        <v>1405383</v>
      </c>
      <c r="M7" s="11"/>
    </row>
    <row r="8" spans="1:13" ht="17.25" customHeight="1">
      <c r="A8" s="12" t="s">
        <v>18</v>
      </c>
      <c r="B8" s="13">
        <f>B9+B10</f>
        <v>6328</v>
      </c>
      <c r="C8" s="13">
        <f aca="true" t="shared" si="1" ref="C8:K8">C9+C10</f>
        <v>7190</v>
      </c>
      <c r="D8" s="13">
        <f t="shared" si="1"/>
        <v>21457</v>
      </c>
      <c r="E8" s="13">
        <f t="shared" si="1"/>
        <v>16299</v>
      </c>
      <c r="F8" s="13">
        <f t="shared" si="1"/>
        <v>16551</v>
      </c>
      <c r="G8" s="13">
        <f t="shared" si="1"/>
        <v>10102</v>
      </c>
      <c r="H8" s="13">
        <f t="shared" si="1"/>
        <v>4862</v>
      </c>
      <c r="I8" s="13">
        <f t="shared" si="1"/>
        <v>5937</v>
      </c>
      <c r="J8" s="13">
        <f t="shared" si="1"/>
        <v>6261</v>
      </c>
      <c r="K8" s="13">
        <f t="shared" si="1"/>
        <v>12605</v>
      </c>
      <c r="L8" s="13">
        <f>SUM(B8:K8)</f>
        <v>107592</v>
      </c>
      <c r="M8"/>
    </row>
    <row r="9" spans="1:13" ht="17.25" customHeight="1">
      <c r="A9" s="14" t="s">
        <v>19</v>
      </c>
      <c r="B9" s="15">
        <v>6327</v>
      </c>
      <c r="C9" s="15">
        <v>7190</v>
      </c>
      <c r="D9" s="15">
        <v>21457</v>
      </c>
      <c r="E9" s="15">
        <v>16299</v>
      </c>
      <c r="F9" s="15">
        <v>16551</v>
      </c>
      <c r="G9" s="15">
        <v>10102</v>
      </c>
      <c r="H9" s="15">
        <v>4857</v>
      </c>
      <c r="I9" s="15">
        <v>5937</v>
      </c>
      <c r="J9" s="15">
        <v>6261</v>
      </c>
      <c r="K9" s="15">
        <v>12605</v>
      </c>
      <c r="L9" s="13">
        <f>SUM(B9:K9)</f>
        <v>107586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65531</v>
      </c>
      <c r="C11" s="15">
        <v>80345</v>
      </c>
      <c r="D11" s="15">
        <v>229565</v>
      </c>
      <c r="E11" s="15">
        <v>201852</v>
      </c>
      <c r="F11" s="15">
        <v>212298</v>
      </c>
      <c r="G11" s="15">
        <v>107402</v>
      </c>
      <c r="H11" s="15">
        <v>56972</v>
      </c>
      <c r="I11" s="15">
        <v>94959</v>
      </c>
      <c r="J11" s="15">
        <v>83734</v>
      </c>
      <c r="K11" s="15">
        <v>165133</v>
      </c>
      <c r="L11" s="13">
        <f>SUM(B11:K11)</f>
        <v>1297791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1.182548560467669</v>
      </c>
      <c r="C15" s="22">
        <v>1.381515218651111</v>
      </c>
      <c r="D15" s="22">
        <v>1.340899836212612</v>
      </c>
      <c r="E15" s="22">
        <v>1.241991648286461</v>
      </c>
      <c r="F15" s="22">
        <v>1.416318631037151</v>
      </c>
      <c r="G15" s="22">
        <v>1.384393438616958</v>
      </c>
      <c r="H15" s="22">
        <v>1.37691016400606</v>
      </c>
      <c r="I15" s="22">
        <v>1.353504300632717</v>
      </c>
      <c r="J15" s="22">
        <v>1.638340739219748</v>
      </c>
      <c r="K15" s="22">
        <v>1.261387620238634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506220.78</v>
      </c>
      <c r="C17" s="25">
        <f aca="true" t="shared" si="2" ref="C17:K17">C18+C19+C20+C21+C22+C23+C24</f>
        <v>384232.69</v>
      </c>
      <c r="D17" s="25">
        <f t="shared" si="2"/>
        <v>1283804.29</v>
      </c>
      <c r="E17" s="25">
        <f t="shared" si="2"/>
        <v>1042923.41</v>
      </c>
      <c r="F17" s="25">
        <f t="shared" si="2"/>
        <v>1109547.4</v>
      </c>
      <c r="G17" s="25">
        <f t="shared" si="2"/>
        <v>613828.98</v>
      </c>
      <c r="H17" s="25">
        <f t="shared" si="2"/>
        <v>356595.70999999996</v>
      </c>
      <c r="I17" s="25">
        <f t="shared" si="2"/>
        <v>463411.81999999995</v>
      </c>
      <c r="J17" s="25">
        <f t="shared" si="2"/>
        <v>544035.63</v>
      </c>
      <c r="K17" s="25">
        <f t="shared" si="2"/>
        <v>676189.2</v>
      </c>
      <c r="L17" s="25">
        <f>L18+L19+L20+L21+L22+L23+L24</f>
        <v>6980789.909999999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425714.27</v>
      </c>
      <c r="C18" s="33">
        <f t="shared" si="3"/>
        <v>273328.04</v>
      </c>
      <c r="D18" s="33">
        <f t="shared" si="3"/>
        <v>933475.51</v>
      </c>
      <c r="E18" s="33">
        <f t="shared" si="3"/>
        <v>820400.47</v>
      </c>
      <c r="F18" s="33">
        <f t="shared" si="3"/>
        <v>761861.21</v>
      </c>
      <c r="G18" s="33">
        <f t="shared" si="3"/>
        <v>429853.13</v>
      </c>
      <c r="H18" s="33">
        <f t="shared" si="3"/>
        <v>249228.12</v>
      </c>
      <c r="I18" s="33">
        <f t="shared" si="3"/>
        <v>337769.54</v>
      </c>
      <c r="J18" s="33">
        <f t="shared" si="3"/>
        <v>324395.98</v>
      </c>
      <c r="K18" s="33">
        <f t="shared" si="3"/>
        <v>523082.93</v>
      </c>
      <c r="L18" s="33">
        <f aca="true" t="shared" si="4" ref="L18:L24">SUM(B18:K18)</f>
        <v>5079109.199999999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77713.53</v>
      </c>
      <c r="C19" s="33">
        <f t="shared" si="5"/>
        <v>104278.81</v>
      </c>
      <c r="D19" s="33">
        <f t="shared" si="5"/>
        <v>318221.65</v>
      </c>
      <c r="E19" s="33">
        <f t="shared" si="5"/>
        <v>198530.06</v>
      </c>
      <c r="F19" s="33">
        <f t="shared" si="5"/>
        <v>317177.02</v>
      </c>
      <c r="G19" s="33">
        <f t="shared" si="5"/>
        <v>165232.72</v>
      </c>
      <c r="H19" s="33">
        <f t="shared" si="5"/>
        <v>93936.61</v>
      </c>
      <c r="I19" s="33">
        <f t="shared" si="5"/>
        <v>119402.99</v>
      </c>
      <c r="J19" s="33">
        <f t="shared" si="5"/>
        <v>207075.17</v>
      </c>
      <c r="K19" s="33">
        <f t="shared" si="5"/>
        <v>136727.4</v>
      </c>
      <c r="L19" s="33">
        <f t="shared" si="4"/>
        <v>1738295.96</v>
      </c>
      <c r="M19"/>
    </row>
    <row r="20" spans="1:13" ht="17.25" customHeight="1">
      <c r="A20" s="27" t="s">
        <v>26</v>
      </c>
      <c r="B20" s="33">
        <v>1407.04</v>
      </c>
      <c r="C20" s="33">
        <v>5239.9</v>
      </c>
      <c r="D20" s="33">
        <v>29335.25</v>
      </c>
      <c r="E20" s="33">
        <v>21221</v>
      </c>
      <c r="F20" s="33">
        <v>29123.23</v>
      </c>
      <c r="G20" s="33">
        <v>18743.13</v>
      </c>
      <c r="H20" s="33">
        <v>12045.04</v>
      </c>
      <c r="I20" s="33">
        <v>4853.35</v>
      </c>
      <c r="J20" s="33">
        <v>9792.6</v>
      </c>
      <c r="K20" s="33">
        <v>13826.45</v>
      </c>
      <c r="L20" s="33">
        <f t="shared" si="4"/>
        <v>145586.99000000002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-219.46</v>
      </c>
      <c r="L23" s="33">
        <f t="shared" si="4"/>
        <v>-219.46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-113002.57</v>
      </c>
      <c r="C27" s="33">
        <f t="shared" si="6"/>
        <v>-31636</v>
      </c>
      <c r="D27" s="33">
        <f t="shared" si="6"/>
        <v>-94410.8</v>
      </c>
      <c r="E27" s="33">
        <f t="shared" si="6"/>
        <v>-76428.17000000001</v>
      </c>
      <c r="F27" s="33">
        <f t="shared" si="6"/>
        <v>-72824.4</v>
      </c>
      <c r="G27" s="33">
        <f t="shared" si="6"/>
        <v>-44448.8</v>
      </c>
      <c r="H27" s="33">
        <f t="shared" si="6"/>
        <v>-29470.03</v>
      </c>
      <c r="I27" s="33">
        <f t="shared" si="6"/>
        <v>-33451.79</v>
      </c>
      <c r="J27" s="33">
        <f t="shared" si="6"/>
        <v>-27548.4</v>
      </c>
      <c r="K27" s="33">
        <f t="shared" si="6"/>
        <v>-55462</v>
      </c>
      <c r="L27" s="33">
        <f aca="true" t="shared" si="7" ref="L27:L34">SUM(B27:K27)</f>
        <v>-578682.96</v>
      </c>
      <c r="M27"/>
    </row>
    <row r="28" spans="1:13" ht="18.75" customHeight="1">
      <c r="A28" s="27" t="s">
        <v>30</v>
      </c>
      <c r="B28" s="33">
        <f>B29+B30+B31+B32</f>
        <v>-27838.8</v>
      </c>
      <c r="C28" s="33">
        <f aca="true" t="shared" si="8" ref="C28:K28">C29+C30+C31+C32</f>
        <v>-31636</v>
      </c>
      <c r="D28" s="33">
        <f t="shared" si="8"/>
        <v>-94410.8</v>
      </c>
      <c r="E28" s="33">
        <f t="shared" si="8"/>
        <v>-71715.6</v>
      </c>
      <c r="F28" s="33">
        <f t="shared" si="8"/>
        <v>-72824.4</v>
      </c>
      <c r="G28" s="33">
        <f t="shared" si="8"/>
        <v>-44448.8</v>
      </c>
      <c r="H28" s="33">
        <f t="shared" si="8"/>
        <v>-21370.8</v>
      </c>
      <c r="I28" s="33">
        <f t="shared" si="8"/>
        <v>-33451.79</v>
      </c>
      <c r="J28" s="33">
        <f t="shared" si="8"/>
        <v>-27548.4</v>
      </c>
      <c r="K28" s="33">
        <f t="shared" si="8"/>
        <v>-55462</v>
      </c>
      <c r="L28" s="33">
        <f t="shared" si="7"/>
        <v>-480707.38999999996</v>
      </c>
      <c r="M28"/>
    </row>
    <row r="29" spans="1:13" s="36" customFormat="1" ht="18.75" customHeight="1">
      <c r="A29" s="34" t="s">
        <v>58</v>
      </c>
      <c r="B29" s="33">
        <f>-ROUND((B9)*$E$3,2)</f>
        <v>-27838.8</v>
      </c>
      <c r="C29" s="33">
        <f aca="true" t="shared" si="9" ref="C29:K29">-ROUND((C9)*$E$3,2)</f>
        <v>-31636</v>
      </c>
      <c r="D29" s="33">
        <f t="shared" si="9"/>
        <v>-94410.8</v>
      </c>
      <c r="E29" s="33">
        <f t="shared" si="9"/>
        <v>-71715.6</v>
      </c>
      <c r="F29" s="33">
        <f t="shared" si="9"/>
        <v>-72824.4</v>
      </c>
      <c r="G29" s="33">
        <f t="shared" si="9"/>
        <v>-44448.8</v>
      </c>
      <c r="H29" s="33">
        <f t="shared" si="9"/>
        <v>-21370.8</v>
      </c>
      <c r="I29" s="33">
        <f t="shared" si="9"/>
        <v>-26122.8</v>
      </c>
      <c r="J29" s="33">
        <f t="shared" si="9"/>
        <v>-27548.4</v>
      </c>
      <c r="K29" s="33">
        <f t="shared" si="9"/>
        <v>-55462</v>
      </c>
      <c r="L29" s="33">
        <f t="shared" si="7"/>
        <v>-473378.39999999997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-174.58</v>
      </c>
      <c r="J31" s="17">
        <v>0</v>
      </c>
      <c r="K31" s="17">
        <v>0</v>
      </c>
      <c r="L31" s="33">
        <f t="shared" si="7"/>
        <v>-174.58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-7154.41</v>
      </c>
      <c r="J32" s="17">
        <v>0</v>
      </c>
      <c r="K32" s="17">
        <v>0</v>
      </c>
      <c r="L32" s="33">
        <f t="shared" si="7"/>
        <v>-7154.41</v>
      </c>
      <c r="M32"/>
    </row>
    <row r="33" spans="1:13" s="36" customFormat="1" ht="18.75" customHeight="1">
      <c r="A33" s="27" t="s">
        <v>34</v>
      </c>
      <c r="B33" s="38">
        <f>SUM(B34:B45)</f>
        <v>-85163.77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-97975.56999999999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393218.21</v>
      </c>
      <c r="C48" s="41">
        <f aca="true" t="shared" si="12" ref="C48:K48">IF(C17+C27+C40+C49&lt;0,0,C17+C27+C49)</f>
        <v>352596.69</v>
      </c>
      <c r="D48" s="41">
        <f t="shared" si="12"/>
        <v>1189393.49</v>
      </c>
      <c r="E48" s="41">
        <f t="shared" si="12"/>
        <v>966495.24</v>
      </c>
      <c r="F48" s="41">
        <f t="shared" si="12"/>
        <v>1036722.9999999999</v>
      </c>
      <c r="G48" s="41">
        <f t="shared" si="12"/>
        <v>569380.1799999999</v>
      </c>
      <c r="H48" s="41">
        <f t="shared" si="12"/>
        <v>327125.67999999993</v>
      </c>
      <c r="I48" s="41">
        <f t="shared" si="12"/>
        <v>429960.02999999997</v>
      </c>
      <c r="J48" s="41">
        <f t="shared" si="12"/>
        <v>516487.23</v>
      </c>
      <c r="K48" s="41">
        <f t="shared" si="12"/>
        <v>620727.2</v>
      </c>
      <c r="L48" s="42">
        <f>SUM(B48:K48)</f>
        <v>6402106.95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393218.21</v>
      </c>
      <c r="C54" s="41">
        <f aca="true" t="shared" si="14" ref="C54:J54">SUM(C55:C66)</f>
        <v>352596.69</v>
      </c>
      <c r="D54" s="41">
        <f t="shared" si="14"/>
        <v>1189393.49</v>
      </c>
      <c r="E54" s="41">
        <f t="shared" si="14"/>
        <v>966495.23</v>
      </c>
      <c r="F54" s="41">
        <f t="shared" si="14"/>
        <v>1036722.99</v>
      </c>
      <c r="G54" s="41">
        <f t="shared" si="14"/>
        <v>569380.19</v>
      </c>
      <c r="H54" s="41">
        <f t="shared" si="14"/>
        <v>327125.68</v>
      </c>
      <c r="I54" s="41">
        <f>SUM(I55:I69)</f>
        <v>429960.03</v>
      </c>
      <c r="J54" s="41">
        <f t="shared" si="14"/>
        <v>516487.23</v>
      </c>
      <c r="K54" s="41">
        <f>SUM(K55:K68)</f>
        <v>620727.21</v>
      </c>
      <c r="L54" s="46">
        <f>SUM(B54:K54)</f>
        <v>6402106.95</v>
      </c>
      <c r="M54" s="40"/>
    </row>
    <row r="55" spans="1:13" ht="18.75" customHeight="1">
      <c r="A55" s="47" t="s">
        <v>51</v>
      </c>
      <c r="B55" s="48">
        <v>393218.21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393218.21</v>
      </c>
      <c r="M55" s="40"/>
    </row>
    <row r="56" spans="1:12" ht="18.75" customHeight="1">
      <c r="A56" s="47" t="s">
        <v>61</v>
      </c>
      <c r="B56" s="17">
        <v>0</v>
      </c>
      <c r="C56" s="48">
        <v>308169.51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308169.51</v>
      </c>
    </row>
    <row r="57" spans="1:12" ht="18.75" customHeight="1">
      <c r="A57" s="47" t="s">
        <v>62</v>
      </c>
      <c r="B57" s="17">
        <v>0</v>
      </c>
      <c r="C57" s="48">
        <v>44427.18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44427.18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1189393.49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1189393.49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966495.23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966495.23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1036722.99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1036722.99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569380.19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569380.19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327125.68</v>
      </c>
      <c r="I62" s="17">
        <v>0</v>
      </c>
      <c r="J62" s="17">
        <v>0</v>
      </c>
      <c r="K62" s="17">
        <v>0</v>
      </c>
      <c r="L62" s="46">
        <f t="shared" si="15"/>
        <v>327125.68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516487.23</v>
      </c>
      <c r="K64" s="17">
        <v>0</v>
      </c>
      <c r="L64" s="46">
        <f t="shared" si="15"/>
        <v>516487.23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348041.75</v>
      </c>
      <c r="L65" s="46">
        <f t="shared" si="15"/>
        <v>348041.75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272685.46</v>
      </c>
      <c r="L66" s="46">
        <f t="shared" si="15"/>
        <v>272685.46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429960.03</v>
      </c>
      <c r="J69" s="53">
        <v>0</v>
      </c>
      <c r="K69" s="53">
        <v>0</v>
      </c>
      <c r="L69" s="51">
        <f>SUM(B69:K69)</f>
        <v>429960.03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2021-09-24T17:43:08Z</dcterms:modified>
  <cp:category/>
  <cp:version/>
  <cp:contentType/>
  <cp:contentStatus/>
</cp:coreProperties>
</file>