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<sst xmlns="http://schemas.openxmlformats.org/spreadsheetml/2006/main" count="81" uniqueCount="78">
  <si>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</si>
  <si>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</si>
  <si>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</si>
  <si>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</si>
  <si>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</si>
  <si>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</si>
  <si>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</si>
  <si>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</si>
  <si>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</si>
  <si>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</si>
  <si>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</si>
  <si>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</si>
  <si>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</si>
  <si>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</si>
  <si>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</si>
  <si>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</si>
  <si>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</si>
  <si>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</si>
  <si>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</si>
  <si>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</si>
  <si>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</si>
  <si>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</si>
  <si>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</si>
  <si>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</si>
  <si>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</si>
  <si>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</si>
  <si>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</si>
  <si>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</si>
  <si>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</si>
  <si>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</si>
  <si>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</si>
  <si>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</si>
  <si>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</si>
  <si>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</si>
  <si>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</si>
  <si>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</si>
  <si>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</si>
  <si>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</si>
  <si>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</si>
  <si>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</si>
  <si>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</si>
  <si>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</si>
  <si>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</si>
  <si>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</si>
  <si>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</si>
  <si>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</si>
  <si>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</si>
  <si>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</si>
  <si>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</si>
  <si>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</si>
  <si>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</si>
  <si>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</si>
  <si>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</si>
  <si>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</si>
  <si>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</si>
  <si>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</si>
  <si>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</si>
  <si>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</si>
  <si>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</si>
  <si>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</si>
  <si>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</si>
  <si>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</si>
  <si>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</si>
  <si>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</si>
  <si>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</si>
  <si>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</si>
  <si>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</si>
  <si>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</si>
  <si>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</si>
  <si>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</si>
  <si>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</si>
  <si>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</si>
  <si>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</si>
  <si>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31/10/21 - VENCIMENTO 08/11/21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</si>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</sst>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122651</v>
      </c>
      <c r="C7" s="9">
        <f t="shared" si="0"/>
        <v>87110</v>
      </c>
      <c r="D7" s="9">
        <f t="shared" si="0"/>
        <v>95149</v>
      </c>
      <c r="E7" s="9">
        <f t="shared" si="0"/>
        <v>19190</v>
      </c>
      <c r="F7" s="9">
        <f t="shared" si="0"/>
        <v>77041</v>
      </c>
      <c r="G7" s="9">
        <f t="shared" si="0"/>
        <v>103328</v>
      </c>
      <c r="H7" s="9">
        <f t="shared" si="0"/>
        <v>11846</v>
      </c>
      <c r="I7" s="9">
        <f t="shared" si="0"/>
        <v>79844</v>
      </c>
      <c r="J7" s="9">
        <f t="shared" si="0"/>
        <v>76796</v>
      </c>
      <c r="K7" s="9">
        <f t="shared" si="0"/>
        <v>117925</v>
      </c>
      <c r="L7" s="9">
        <f t="shared" si="0"/>
        <v>87140</v>
      </c>
      <c r="M7" s="9">
        <f t="shared" si="0"/>
        <v>37537</v>
      </c>
      <c r="N7" s="9">
        <f t="shared" si="0"/>
        <v>20818</v>
      </c>
      <c r="O7" s="9">
        <f t="shared" si="0"/>
        <v>936375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8703</v>
      </c>
      <c r="C8" s="11">
        <f t="shared" si="1"/>
        <v>8363</v>
      </c>
      <c r="D8" s="11">
        <f t="shared" si="1"/>
        <v>6299</v>
      </c>
      <c r="E8" s="11">
        <f t="shared" si="1"/>
        <v>1033</v>
      </c>
      <c r="F8" s="11">
        <f t="shared" si="1"/>
        <v>5232</v>
      </c>
      <c r="G8" s="11">
        <f t="shared" si="1"/>
        <v>6697</v>
      </c>
      <c r="H8" s="11">
        <f t="shared" si="1"/>
        <v>889</v>
      </c>
      <c r="I8" s="11">
        <f t="shared" si="1"/>
        <v>7489</v>
      </c>
      <c r="J8" s="11">
        <f t="shared" si="1"/>
        <v>5834</v>
      </c>
      <c r="K8" s="11">
        <f t="shared" si="1"/>
        <v>6242</v>
      </c>
      <c r="L8" s="11">
        <f t="shared" si="1"/>
        <v>4465</v>
      </c>
      <c r="M8" s="11">
        <f t="shared" si="1"/>
        <v>1968</v>
      </c>
      <c r="N8" s="11">
        <f t="shared" si="1"/>
        <v>1552</v>
      </c>
      <c r="O8" s="11">
        <f t="shared" si="1"/>
        <v>64766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8703</v>
      </c>
      <c r="C9" s="11">
        <v>8363</v>
      </c>
      <c r="D9" s="11">
        <v>6299</v>
      </c>
      <c r="E9" s="11">
        <v>1033</v>
      </c>
      <c r="F9" s="11">
        <v>5232</v>
      </c>
      <c r="G9" s="11">
        <v>6697</v>
      </c>
      <c r="H9" s="11">
        <v>889</v>
      </c>
      <c r="I9" s="11">
        <v>7489</v>
      </c>
      <c r="J9" s="11">
        <v>5834</v>
      </c>
      <c r="K9" s="11">
        <v>6231</v>
      </c>
      <c r="L9" s="11">
        <v>4465</v>
      </c>
      <c r="M9" s="11">
        <v>1967</v>
      </c>
      <c r="N9" s="11">
        <v>1549</v>
      </c>
      <c r="O9" s="11">
        <f>SUM(B9:N9)</f>
        <v>64751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11</v>
      </c>
      <c r="L10" s="13">
        <v>0</v>
      </c>
      <c r="M10" s="13">
        <v>1</v>
      </c>
      <c r="N10" s="13">
        <v>3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113948</v>
      </c>
      <c r="C11" s="13">
        <v>78747</v>
      </c>
      <c r="D11" s="13">
        <v>88850</v>
      </c>
      <c r="E11" s="13">
        <v>18157</v>
      </c>
      <c r="F11" s="13">
        <v>71809</v>
      </c>
      <c r="G11" s="13">
        <v>96631</v>
      </c>
      <c r="H11" s="13">
        <v>10957</v>
      </c>
      <c r="I11" s="13">
        <v>72355</v>
      </c>
      <c r="J11" s="13">
        <v>70962</v>
      </c>
      <c r="K11" s="13">
        <v>111683</v>
      </c>
      <c r="L11" s="13">
        <v>82675</v>
      </c>
      <c r="M11" s="13">
        <v>35569</v>
      </c>
      <c r="N11" s="13">
        <v>19266</v>
      </c>
      <c r="O11" s="11">
        <f>SUM(B11:N11)</f>
        <v>871609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1.308350785482054</v>
      </c>
      <c r="C15" s="19">
        <v>1.359022763803834</v>
      </c>
      <c r="D15" s="19">
        <v>1.359517264565553</v>
      </c>
      <c r="E15" s="19">
        <v>1.012756872056403</v>
      </c>
      <c r="F15" s="19">
        <v>1.470101828898763</v>
      </c>
      <c r="G15" s="19">
        <v>1.609786947981958</v>
      </c>
      <c r="H15" s="19">
        <v>1.782729044963161</v>
      </c>
      <c r="I15" s="19">
        <v>1.337266312848211</v>
      </c>
      <c r="J15" s="19">
        <v>1.395143458535211</v>
      </c>
      <c r="K15" s="19">
        <v>1.270121533720112</v>
      </c>
      <c r="L15" s="19">
        <v>1.370111079910168</v>
      </c>
      <c r="M15" s="19">
        <v>1.378328699044608</v>
      </c>
      <c r="N15" s="19">
        <v>1.223892523324753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426851.23</v>
      </c>
      <c r="C17" s="24">
        <f aca="true" t="shared" si="2" ref="C17:N17">C18+C19+C20+C21+C22+C23+C24+C25</f>
        <v>309264.3</v>
      </c>
      <c r="D17" s="24">
        <f t="shared" si="2"/>
        <v>294067.81</v>
      </c>
      <c r="E17" s="24">
        <f t="shared" si="2"/>
        <v>79425.66999999998</v>
      </c>
      <c r="F17" s="24">
        <f t="shared" si="2"/>
        <v>299962.1</v>
      </c>
      <c r="G17" s="24">
        <f t="shared" si="2"/>
        <v>372118.15</v>
      </c>
      <c r="H17" s="24">
        <f t="shared" si="2"/>
        <v>62950.42</v>
      </c>
      <c r="I17" s="24">
        <f t="shared" si="2"/>
        <v>293192.04</v>
      </c>
      <c r="J17" s="24">
        <f t="shared" si="2"/>
        <v>280027.93</v>
      </c>
      <c r="K17" s="24">
        <f t="shared" si="2"/>
        <v>378873.52999999997</v>
      </c>
      <c r="L17" s="24">
        <f t="shared" si="2"/>
        <v>348467.2</v>
      </c>
      <c r="M17" s="24">
        <f t="shared" si="2"/>
        <v>180662.12999999998</v>
      </c>
      <c r="N17" s="24">
        <f t="shared" si="2"/>
        <v>78029.65000000001</v>
      </c>
      <c r="O17" s="24">
        <f>O18+O19+O20+O21+O22+O23+O24+O25</f>
        <v>3403892.16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273229.63</v>
      </c>
      <c r="C18" s="30">
        <f t="shared" si="3"/>
        <v>200466.24</v>
      </c>
      <c r="D18" s="30">
        <f t="shared" si="3"/>
        <v>192029.71</v>
      </c>
      <c r="E18" s="30">
        <f t="shared" si="3"/>
        <v>66163.28</v>
      </c>
      <c r="F18" s="30">
        <f t="shared" si="3"/>
        <v>180222.01</v>
      </c>
      <c r="G18" s="30">
        <f t="shared" si="3"/>
        <v>198875.4</v>
      </c>
      <c r="H18" s="30">
        <f t="shared" si="3"/>
        <v>30612.43</v>
      </c>
      <c r="I18" s="30">
        <f t="shared" si="3"/>
        <v>182451.52</v>
      </c>
      <c r="J18" s="30">
        <f t="shared" si="3"/>
        <v>176500.25</v>
      </c>
      <c r="K18" s="30">
        <f t="shared" si="3"/>
        <v>256192.06</v>
      </c>
      <c r="L18" s="30">
        <f t="shared" si="3"/>
        <v>215549.5</v>
      </c>
      <c r="M18" s="30">
        <f t="shared" si="3"/>
        <v>107145.61</v>
      </c>
      <c r="N18" s="30">
        <f t="shared" si="3"/>
        <v>53675.05</v>
      </c>
      <c r="O18" s="30">
        <f aca="true" t="shared" si="4" ref="O18:O25">SUM(B18:N18)</f>
        <v>2133112.69</v>
      </c>
    </row>
    <row r="19" spans="1:23" ht="18.75" customHeight="1">
      <c r="A19" s="26" t="s">
        <v>35</v>
      </c>
      <c r="B19" s="30">
        <f>IF(B15&lt;&gt;0,ROUND((B15-1)*B18,2),0)</f>
        <v>84250.57</v>
      </c>
      <c r="C19" s="30">
        <f aca="true" t="shared" si="5" ref="C19:N19">IF(C15&lt;&gt;0,ROUND((C15-1)*C18,2),0)</f>
        <v>71971.94</v>
      </c>
      <c r="D19" s="30">
        <f t="shared" si="5"/>
        <v>69038</v>
      </c>
      <c r="E19" s="30">
        <f t="shared" si="5"/>
        <v>844.04</v>
      </c>
      <c r="F19" s="30">
        <f t="shared" si="5"/>
        <v>84722.7</v>
      </c>
      <c r="G19" s="30">
        <f t="shared" si="5"/>
        <v>121271.62</v>
      </c>
      <c r="H19" s="30">
        <f t="shared" si="5"/>
        <v>23961.24</v>
      </c>
      <c r="I19" s="30">
        <f t="shared" si="5"/>
        <v>61534.75</v>
      </c>
      <c r="J19" s="30">
        <f t="shared" si="5"/>
        <v>69742.92</v>
      </c>
      <c r="K19" s="30">
        <f t="shared" si="5"/>
        <v>69202.99</v>
      </c>
      <c r="L19" s="30">
        <f t="shared" si="5"/>
        <v>79777.26</v>
      </c>
      <c r="M19" s="30">
        <f t="shared" si="5"/>
        <v>40536.26</v>
      </c>
      <c r="N19" s="30">
        <f t="shared" si="5"/>
        <v>12017.44</v>
      </c>
      <c r="O19" s="30">
        <f t="shared" si="4"/>
        <v>788871.73</v>
      </c>
      <c r="W19" s="62"/>
    </row>
    <row r="20" spans="1:15" ht="18.75" customHeight="1">
      <c r="A20" s="26" t="s">
        <v>36</v>
      </c>
      <c r="B20" s="30">
        <v>16976.32</v>
      </c>
      <c r="C20" s="30">
        <v>14041.46</v>
      </c>
      <c r="D20" s="30">
        <v>9712.78</v>
      </c>
      <c r="E20" s="30">
        <v>3752.23</v>
      </c>
      <c r="F20" s="30">
        <v>10953.41</v>
      </c>
      <c r="G20" s="30">
        <v>15628.19</v>
      </c>
      <c r="H20" s="30">
        <v>1667.29</v>
      </c>
      <c r="I20" s="30">
        <v>12907.71</v>
      </c>
      <c r="J20" s="30">
        <v>11766.67</v>
      </c>
      <c r="K20" s="30">
        <v>18224.42</v>
      </c>
      <c r="L20" s="30">
        <v>17676.97</v>
      </c>
      <c r="M20" s="30">
        <v>7449.55</v>
      </c>
      <c r="N20" s="30">
        <v>3922.62</v>
      </c>
      <c r="O20" s="30">
        <f t="shared" si="4"/>
        <v>144679.61999999997</v>
      </c>
    </row>
    <row r="21" spans="1:15" ht="18.75" customHeight="1">
      <c r="A21" s="26" t="s">
        <v>37</v>
      </c>
      <c r="B21" s="30">
        <v>2682.66</v>
      </c>
      <c r="C21" s="30">
        <v>2682.66</v>
      </c>
      <c r="D21" s="30">
        <v>1341.33</v>
      </c>
      <c r="E21" s="30">
        <v>1341.33</v>
      </c>
      <c r="F21" s="30">
        <v>1341.33</v>
      </c>
      <c r="G21" s="30">
        <v>1341.33</v>
      </c>
      <c r="H21" s="30">
        <v>1341.33</v>
      </c>
      <c r="I21" s="30">
        <v>1341.33</v>
      </c>
      <c r="J21" s="30">
        <v>1341.33</v>
      </c>
      <c r="K21" s="30">
        <v>1341.33</v>
      </c>
      <c r="L21" s="30">
        <v>1341.33</v>
      </c>
      <c r="M21" s="30">
        <v>1341.33</v>
      </c>
      <c r="N21" s="30">
        <v>1341.33</v>
      </c>
      <c r="O21" s="30">
        <f t="shared" si="4"/>
        <v>20119.950000000004</v>
      </c>
    </row>
    <row r="22" spans="1:15" ht="18.75" customHeight="1">
      <c r="A22" s="26" t="s">
        <v>38</v>
      </c>
      <c r="B22" s="30">
        <v>-284.26</v>
      </c>
      <c r="C22" s="30">
        <v>0</v>
      </c>
      <c r="D22" s="30">
        <v>-3830.84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0</v>
      </c>
      <c r="K22" s="30">
        <v>-302.32</v>
      </c>
      <c r="L22" s="30">
        <v>0</v>
      </c>
      <c r="M22" s="30">
        <v>0</v>
      </c>
      <c r="N22" s="30">
        <v>0</v>
      </c>
      <c r="O22" s="30">
        <f t="shared" si="4"/>
        <v>-6258.87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49996.31</v>
      </c>
      <c r="C25" s="30">
        <v>20102</v>
      </c>
      <c r="D25" s="30">
        <v>25776.83</v>
      </c>
      <c r="E25" s="30">
        <v>7324.79</v>
      </c>
      <c r="F25" s="30">
        <v>22864.78</v>
      </c>
      <c r="G25" s="30">
        <v>35001.61</v>
      </c>
      <c r="H25" s="30">
        <v>7067.45</v>
      </c>
      <c r="I25" s="30">
        <v>34956.73</v>
      </c>
      <c r="J25" s="30">
        <v>20676.76</v>
      </c>
      <c r="K25" s="30">
        <v>34215.05</v>
      </c>
      <c r="L25" s="30">
        <v>34122.14</v>
      </c>
      <c r="M25" s="30">
        <v>24189.38</v>
      </c>
      <c r="N25" s="30">
        <v>7073.21</v>
      </c>
      <c r="O25" s="30">
        <f t="shared" si="4"/>
        <v>323367.0400000001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-43373.02</v>
      </c>
      <c r="C27" s="30">
        <f>+C28+C30+C43+C44+C47-C48</f>
        <v>-40694.93</v>
      </c>
      <c r="D27" s="30">
        <f t="shared" si="6"/>
        <v>-32677.89</v>
      </c>
      <c r="E27" s="30">
        <f t="shared" si="6"/>
        <v>-5514.299999999999</v>
      </c>
      <c r="F27" s="30">
        <f t="shared" si="6"/>
        <v>-26758.78</v>
      </c>
      <c r="G27" s="30">
        <f t="shared" si="6"/>
        <v>-34014.15</v>
      </c>
      <c r="H27" s="30">
        <f t="shared" si="6"/>
        <v>-4947.13</v>
      </c>
      <c r="I27" s="30">
        <f t="shared" si="6"/>
        <v>-36433.99</v>
      </c>
      <c r="J27" s="30">
        <f t="shared" si="6"/>
        <v>-29162.64</v>
      </c>
      <c r="K27" s="30">
        <f t="shared" si="6"/>
        <v>-32059.600000000002</v>
      </c>
      <c r="L27" s="30">
        <f t="shared" si="6"/>
        <v>-23884.510000000002</v>
      </c>
      <c r="M27" s="30">
        <f t="shared" si="6"/>
        <v>-10763.41</v>
      </c>
      <c r="N27" s="30">
        <f t="shared" si="6"/>
        <v>-7752.780000000001</v>
      </c>
      <c r="O27" s="30">
        <f t="shared" si="6"/>
        <v>-328037.12999999995</v>
      </c>
    </row>
    <row r="28" spans="1:15" ht="18.75" customHeight="1">
      <c r="A28" s="26" t="s">
        <v>40</v>
      </c>
      <c r="B28" s="31">
        <f>+B29</f>
        <v>-38293.2</v>
      </c>
      <c r="C28" s="31">
        <f>+C29</f>
        <v>-36797.2</v>
      </c>
      <c r="D28" s="31">
        <f aca="true" t="shared" si="7" ref="D28:O28">+D29</f>
        <v>-27715.6</v>
      </c>
      <c r="E28" s="31">
        <f t="shared" si="7"/>
        <v>-4545.2</v>
      </c>
      <c r="F28" s="31">
        <f t="shared" si="7"/>
        <v>-23020.8</v>
      </c>
      <c r="G28" s="31">
        <f t="shared" si="7"/>
        <v>-29466.8</v>
      </c>
      <c r="H28" s="31">
        <f t="shared" si="7"/>
        <v>-3911.6</v>
      </c>
      <c r="I28" s="31">
        <f t="shared" si="7"/>
        <v>-32951.6</v>
      </c>
      <c r="J28" s="31">
        <f t="shared" si="7"/>
        <v>-25669.6</v>
      </c>
      <c r="K28" s="31">
        <f t="shared" si="7"/>
        <v>-27416.4</v>
      </c>
      <c r="L28" s="31">
        <f t="shared" si="7"/>
        <v>-19646</v>
      </c>
      <c r="M28" s="31">
        <f t="shared" si="7"/>
        <v>-8654.8</v>
      </c>
      <c r="N28" s="31">
        <f t="shared" si="7"/>
        <v>-6815.6</v>
      </c>
      <c r="O28" s="31">
        <f t="shared" si="7"/>
        <v>-284904.39999999997</v>
      </c>
    </row>
    <row r="29" spans="1:26" ht="18.75" customHeight="1">
      <c r="A29" s="27" t="s">
        <v>41</v>
      </c>
      <c r="B29" s="16">
        <f>ROUND((-B9)*$G$3,2)</f>
        <v>-38293.2</v>
      </c>
      <c r="C29" s="16">
        <f aca="true" t="shared" si="8" ref="C29:N29">ROUND((-C9)*$G$3,2)</f>
        <v>-36797.2</v>
      </c>
      <c r="D29" s="16">
        <f t="shared" si="8"/>
        <v>-27715.6</v>
      </c>
      <c r="E29" s="16">
        <f t="shared" si="8"/>
        <v>-4545.2</v>
      </c>
      <c r="F29" s="16">
        <f t="shared" si="8"/>
        <v>-23020.8</v>
      </c>
      <c r="G29" s="16">
        <f t="shared" si="8"/>
        <v>-29466.8</v>
      </c>
      <c r="H29" s="16">
        <f t="shared" si="8"/>
        <v>-3911.6</v>
      </c>
      <c r="I29" s="16">
        <f t="shared" si="8"/>
        <v>-32951.6</v>
      </c>
      <c r="J29" s="16">
        <f t="shared" si="8"/>
        <v>-25669.6</v>
      </c>
      <c r="K29" s="16">
        <f t="shared" si="8"/>
        <v>-27416.4</v>
      </c>
      <c r="L29" s="16">
        <f t="shared" si="8"/>
        <v>-19646</v>
      </c>
      <c r="M29" s="16">
        <f t="shared" si="8"/>
        <v>-8654.8</v>
      </c>
      <c r="N29" s="16">
        <f t="shared" si="8"/>
        <v>-6815.6</v>
      </c>
      <c r="O29" s="32">
        <f aca="true" t="shared" si="9" ref="O29:O48">SUM(B29:N29)</f>
        <v>-284904.39999999997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-5079.82</v>
      </c>
      <c r="C30" s="31">
        <f aca="true" t="shared" si="10" ref="C30:O30">SUM(C31:C41)</f>
        <v>-3897.73</v>
      </c>
      <c r="D30" s="31">
        <f t="shared" si="10"/>
        <v>-3620.84</v>
      </c>
      <c r="E30" s="31">
        <f t="shared" si="10"/>
        <v>-969.0999999999999</v>
      </c>
      <c r="F30" s="31">
        <f t="shared" si="10"/>
        <v>-3737.9800000000005</v>
      </c>
      <c r="G30" s="31">
        <f t="shared" si="10"/>
        <v>-4547.35</v>
      </c>
      <c r="H30" s="31">
        <f t="shared" si="10"/>
        <v>-756.12</v>
      </c>
      <c r="I30" s="31">
        <f t="shared" si="10"/>
        <v>-3482.39</v>
      </c>
      <c r="J30" s="31">
        <f t="shared" si="10"/>
        <v>-3493.04</v>
      </c>
      <c r="K30" s="31">
        <f t="shared" si="10"/>
        <v>-4643.2</v>
      </c>
      <c r="L30" s="31">
        <f t="shared" si="10"/>
        <v>-4238.51</v>
      </c>
      <c r="M30" s="31">
        <f t="shared" si="10"/>
        <v>-2108.61</v>
      </c>
      <c r="N30" s="31">
        <f t="shared" si="10"/>
        <v>-937.1800000000001</v>
      </c>
      <c r="O30" s="31">
        <f t="shared" si="10"/>
        <v>-41511.869999999995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-6186.76</v>
      </c>
      <c r="C39" s="33">
        <v>-4747.08</v>
      </c>
      <c r="D39" s="33">
        <v>-4409.85</v>
      </c>
      <c r="E39" s="33">
        <v>-1180.28</v>
      </c>
      <c r="F39" s="33">
        <v>-4552.52</v>
      </c>
      <c r="G39" s="33">
        <v>-5538.26</v>
      </c>
      <c r="H39" s="33">
        <v>-920.88</v>
      </c>
      <c r="I39" s="33">
        <v>-4241.24</v>
      </c>
      <c r="J39" s="33">
        <v>-4254.21</v>
      </c>
      <c r="K39" s="33">
        <v>-5654.99</v>
      </c>
      <c r="L39" s="33">
        <v>-5162.12</v>
      </c>
      <c r="M39" s="33">
        <v>-2568.09</v>
      </c>
      <c r="N39" s="33">
        <v>-1141.39</v>
      </c>
      <c r="O39" s="33">
        <f t="shared" si="9"/>
        <v>-50557.67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1106.94</v>
      </c>
      <c r="C41" s="33">
        <v>849.35</v>
      </c>
      <c r="D41" s="33">
        <v>789.01</v>
      </c>
      <c r="E41" s="33">
        <v>211.18</v>
      </c>
      <c r="F41" s="33">
        <v>814.54</v>
      </c>
      <c r="G41" s="33">
        <v>990.91</v>
      </c>
      <c r="H41" s="33">
        <v>164.76</v>
      </c>
      <c r="I41" s="33">
        <v>758.85</v>
      </c>
      <c r="J41" s="33">
        <v>761.17</v>
      </c>
      <c r="K41" s="33">
        <v>1011.79</v>
      </c>
      <c r="L41" s="33">
        <v>923.61</v>
      </c>
      <c r="M41" s="33">
        <v>459.48</v>
      </c>
      <c r="N41" s="33">
        <v>204.21</v>
      </c>
      <c r="O41" s="33">
        <f t="shared" si="9"/>
        <v>9045.8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76</v>
      </c>
      <c r="B43" s="35">
        <v>0</v>
      </c>
      <c r="C43" s="35">
        <v>0</v>
      </c>
      <c r="D43" s="35">
        <v>-1341.45</v>
      </c>
      <c r="E43" s="35">
        <v>0</v>
      </c>
      <c r="F43" s="35">
        <v>0</v>
      </c>
      <c r="G43" s="35">
        <v>0</v>
      </c>
      <c r="H43" s="35">
        <v>-279.41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-1620.8600000000001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383478.20999999996</v>
      </c>
      <c r="C46" s="36">
        <f t="shared" si="11"/>
        <v>268569.37</v>
      </c>
      <c r="D46" s="36">
        <f t="shared" si="11"/>
        <v>261389.91999999998</v>
      </c>
      <c r="E46" s="36">
        <f t="shared" si="11"/>
        <v>73911.36999999998</v>
      </c>
      <c r="F46" s="36">
        <f t="shared" si="11"/>
        <v>273203.31999999995</v>
      </c>
      <c r="G46" s="36">
        <f t="shared" si="11"/>
        <v>338104</v>
      </c>
      <c r="H46" s="36">
        <f t="shared" si="11"/>
        <v>58003.29</v>
      </c>
      <c r="I46" s="36">
        <f t="shared" si="11"/>
        <v>256758.05</v>
      </c>
      <c r="J46" s="36">
        <f t="shared" si="11"/>
        <v>250865.28999999998</v>
      </c>
      <c r="K46" s="36">
        <f t="shared" si="11"/>
        <v>346813.93</v>
      </c>
      <c r="L46" s="36">
        <f t="shared" si="11"/>
        <v>324582.69</v>
      </c>
      <c r="M46" s="36">
        <f t="shared" si="11"/>
        <v>169898.71999999997</v>
      </c>
      <c r="N46" s="36">
        <f t="shared" si="11"/>
        <v>70276.87000000001</v>
      </c>
      <c r="O46" s="36">
        <f>SUM(B46:N46)</f>
        <v>3075855.0300000003</v>
      </c>
      <c r="P46"/>
      <c r="Q46" s="43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383478.20999999996</v>
      </c>
      <c r="C52" s="51">
        <f t="shared" si="12"/>
        <v>268569.38</v>
      </c>
      <c r="D52" s="51">
        <f t="shared" si="12"/>
        <v>261389.92</v>
      </c>
      <c r="E52" s="51">
        <f t="shared" si="12"/>
        <v>73911.37</v>
      </c>
      <c r="F52" s="51">
        <f t="shared" si="12"/>
        <v>273203.32</v>
      </c>
      <c r="G52" s="51">
        <f t="shared" si="12"/>
        <v>338104.01</v>
      </c>
      <c r="H52" s="51">
        <f t="shared" si="12"/>
        <v>58003.29</v>
      </c>
      <c r="I52" s="51">
        <f t="shared" si="12"/>
        <v>256758.06</v>
      </c>
      <c r="J52" s="51">
        <f t="shared" si="12"/>
        <v>250865.28</v>
      </c>
      <c r="K52" s="51">
        <f t="shared" si="12"/>
        <v>346813.94</v>
      </c>
      <c r="L52" s="51">
        <f t="shared" si="12"/>
        <v>324582.69</v>
      </c>
      <c r="M52" s="51">
        <f t="shared" si="12"/>
        <v>169898.72</v>
      </c>
      <c r="N52" s="51">
        <f t="shared" si="12"/>
        <v>70276.87</v>
      </c>
      <c r="O52" s="36">
        <f t="shared" si="12"/>
        <v>3075855.06</v>
      </c>
      <c r="Q52"/>
    </row>
    <row r="53" spans="1:18" ht="18.75" customHeight="1">
      <c r="A53" s="26" t="s">
        <v>57</v>
      </c>
      <c r="B53" s="51">
        <v>323051.29</v>
      </c>
      <c r="C53" s="51">
        <v>200240.85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523292.14</v>
      </c>
      <c r="P53"/>
      <c r="Q53"/>
      <c r="R53" s="43"/>
    </row>
    <row r="54" spans="1:16" ht="18.75" customHeight="1">
      <c r="A54" s="26" t="s">
        <v>58</v>
      </c>
      <c r="B54" s="51">
        <v>60426.92</v>
      </c>
      <c r="C54" s="51">
        <v>68328.53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128755.45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261389.92</v>
      </c>
      <c r="E55" s="52">
        <v>0</v>
      </c>
      <c r="F55" s="52">
        <v>0</v>
      </c>
      <c r="G55" s="52">
        <v>0</v>
      </c>
      <c r="H55" s="51">
        <v>58003.29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319393.21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73911.37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73911.37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273203.32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273203.32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338104.01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338104.01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256758.06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256758.06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250865.28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250865.28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346813.94</v>
      </c>
      <c r="L61" s="31">
        <v>324582.69</v>
      </c>
      <c r="M61" s="52">
        <v>0</v>
      </c>
      <c r="N61" s="52">
        <v>0</v>
      </c>
      <c r="O61" s="36">
        <f t="shared" si="13"/>
        <v>671396.63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169898.72</v>
      </c>
      <c r="N62" s="52">
        <v>0</v>
      </c>
      <c r="O62" s="36">
        <f t="shared" si="13"/>
        <v>169898.72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70276.87</v>
      </c>
      <c r="O63" s="55">
        <f t="shared" si="13"/>
        <v>70276.87</v>
      </c>
      <c r="P63"/>
      <c r="S63"/>
      <c r="Z63"/>
    </row>
    <row r="64" spans="1:12" ht="21" customHeight="1">
      <c r="A64" s="56" t="s">
        <v>77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3.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3.5">
      <c r="B67" s="57"/>
      <c r="C67" s="5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ht="13.5">
      <c r="K75"/>
    </row>
    <row r="76" ht="13.5">
      <c r="L76"/>
    </row>
    <row r="77" ht="13.5">
      <c r="M77"/>
    </row>
    <row r="78" ht="13.5">
      <c r="N78"/>
    </row>
    <row r="105" spans="2:14" ht="13.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2021-11-05T17:07:53Z</dcterms:modified>
  <cp:category/>
  <cp:version/>
  <cp:contentType/>
  <cp:contentStatus/>
</cp:coreProperties>
</file>