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<sst xmlns="http://schemas.openxmlformats.org/spreadsheetml/2006/main" count="81" uniqueCount="78">
  <si>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</si>
  <si>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</si>
  <si>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</si>
  <si>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</si>
  <si>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</si>
  <si>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</si>
  <si>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</si>
  <si>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</si>
  <si>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</si>
  <si>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</si>
  <si>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</si>
  <si>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</si>
  <si>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</si>
  <si>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</si>
  <si>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</si>
  <si>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</si>
  <si>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</si>
  <si>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</si>
  <si>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</si>
  <si>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</si>
  <si>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</si>
  <si>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</si>
  <si>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</si>
  <si>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</si>
  <si>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</si>
  <si>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</si>
  <si>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</si>
  <si>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</si>
  <si>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</si>
  <si>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</si>
  <si>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</si>
  <si>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</si>
  <si>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</si>
  <si>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</si>
  <si>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</si>
  <si>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</si>
  <si>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</si>
  <si>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</si>
  <si>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</si>
  <si>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</si>
  <si>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</si>
  <si>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</si>
  <si>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</si>
  <si>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</si>
  <si>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</si>
  <si>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</si>
  <si>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</si>
  <si>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</si>
  <si>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</si>
  <si>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</si>
  <si>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</si>
  <si>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</si>
  <si>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</si>
  <si>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</si>
  <si>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</si>
  <si>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</si>
  <si>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</si>
  <si>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</si>
  <si>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</si>
  <si>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</si>
  <si>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</si>
  <si>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</si>
  <si>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</si>
  <si>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</si>
  <si>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</si>
  <si>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</si>
  <si>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</si>
  <si>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</si>
  <si>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</si>
  <si>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</si>
  <si>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</si>
  <si>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</si>
  <si>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</si>
  <si>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23/10/21 - VENCIMENTO 29/10/21</t>
  </si>
  <si>
    <t>5.2.10. Maggi Adm. de Consórcios LTDA</t>
  </si>
  <si>
    <t>5.2.11. Amortização do Investimento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</si>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</sst>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249892</v>
      </c>
      <c r="C7" s="9">
        <f t="shared" si="0"/>
        <v>173827</v>
      </c>
      <c r="D7" s="9">
        <f t="shared" si="0"/>
        <v>189199</v>
      </c>
      <c r="E7" s="9">
        <f t="shared" si="0"/>
        <v>40043</v>
      </c>
      <c r="F7" s="9">
        <f t="shared" si="0"/>
        <v>139372</v>
      </c>
      <c r="G7" s="9">
        <f t="shared" si="0"/>
        <v>211644</v>
      </c>
      <c r="H7" s="9">
        <f t="shared" si="0"/>
        <v>26664</v>
      </c>
      <c r="I7" s="9">
        <f t="shared" si="0"/>
        <v>167428</v>
      </c>
      <c r="J7" s="9">
        <f t="shared" si="0"/>
        <v>149919</v>
      </c>
      <c r="K7" s="9">
        <f t="shared" si="0"/>
        <v>221335</v>
      </c>
      <c r="L7" s="9">
        <f t="shared" si="0"/>
        <v>162070</v>
      </c>
      <c r="M7" s="9">
        <f t="shared" si="0"/>
        <v>73215</v>
      </c>
      <c r="N7" s="9">
        <f t="shared" si="0"/>
        <v>45118</v>
      </c>
      <c r="O7" s="9">
        <f t="shared" si="0"/>
        <v>1849726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14630</v>
      </c>
      <c r="C8" s="11">
        <f t="shared" si="1"/>
        <v>15074</v>
      </c>
      <c r="D8" s="11">
        <f t="shared" si="1"/>
        <v>11196</v>
      </c>
      <c r="E8" s="11">
        <f t="shared" si="1"/>
        <v>1955</v>
      </c>
      <c r="F8" s="11">
        <f t="shared" si="1"/>
        <v>8044</v>
      </c>
      <c r="G8" s="11">
        <f t="shared" si="1"/>
        <v>11282</v>
      </c>
      <c r="H8" s="11">
        <f t="shared" si="1"/>
        <v>1925</v>
      </c>
      <c r="I8" s="11">
        <f t="shared" si="1"/>
        <v>13777</v>
      </c>
      <c r="J8" s="11">
        <f t="shared" si="1"/>
        <v>10535</v>
      </c>
      <c r="K8" s="11">
        <f t="shared" si="1"/>
        <v>9318</v>
      </c>
      <c r="L8" s="11">
        <f t="shared" si="1"/>
        <v>7149</v>
      </c>
      <c r="M8" s="11">
        <f t="shared" si="1"/>
        <v>3680</v>
      </c>
      <c r="N8" s="11">
        <f t="shared" si="1"/>
        <v>3537</v>
      </c>
      <c r="O8" s="11">
        <f t="shared" si="1"/>
        <v>112102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14630</v>
      </c>
      <c r="C9" s="11">
        <v>15074</v>
      </c>
      <c r="D9" s="11">
        <v>11196</v>
      </c>
      <c r="E9" s="11">
        <v>1955</v>
      </c>
      <c r="F9" s="11">
        <v>8044</v>
      </c>
      <c r="G9" s="11">
        <v>11282</v>
      </c>
      <c r="H9" s="11">
        <v>1925</v>
      </c>
      <c r="I9" s="11">
        <v>13776</v>
      </c>
      <c r="J9" s="11">
        <v>10535</v>
      </c>
      <c r="K9" s="11">
        <v>9312</v>
      </c>
      <c r="L9" s="11">
        <v>7149</v>
      </c>
      <c r="M9" s="11">
        <v>3675</v>
      </c>
      <c r="N9" s="11">
        <v>3534</v>
      </c>
      <c r="O9" s="11">
        <f>SUM(B9:N9)</f>
        <v>112087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6</v>
      </c>
      <c r="L10" s="13">
        <v>0</v>
      </c>
      <c r="M10" s="13">
        <v>5</v>
      </c>
      <c r="N10" s="13">
        <v>3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235262</v>
      </c>
      <c r="C11" s="13">
        <v>158753</v>
      </c>
      <c r="D11" s="13">
        <v>178003</v>
      </c>
      <c r="E11" s="13">
        <v>38088</v>
      </c>
      <c r="F11" s="13">
        <v>131328</v>
      </c>
      <c r="G11" s="13">
        <v>200362</v>
      </c>
      <c r="H11" s="13">
        <v>24739</v>
      </c>
      <c r="I11" s="13">
        <v>153651</v>
      </c>
      <c r="J11" s="13">
        <v>139384</v>
      </c>
      <c r="K11" s="13">
        <v>212017</v>
      </c>
      <c r="L11" s="13">
        <v>154921</v>
      </c>
      <c r="M11" s="13">
        <v>69535</v>
      </c>
      <c r="N11" s="13">
        <v>41581</v>
      </c>
      <c r="O11" s="11">
        <f>SUM(B11:N11)</f>
        <v>1737624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1.314441511348812</v>
      </c>
      <c r="C15" s="19">
        <v>1.36522730706296</v>
      </c>
      <c r="D15" s="19">
        <v>1.334226310547492</v>
      </c>
      <c r="E15" s="19">
        <v>1.02074417594929</v>
      </c>
      <c r="F15" s="19">
        <v>1.534659496300409</v>
      </c>
      <c r="G15" s="19">
        <v>1.631329667331032</v>
      </c>
      <c r="H15" s="19">
        <v>1.770428090576775</v>
      </c>
      <c r="I15" s="19">
        <v>1.317592700856128</v>
      </c>
      <c r="J15" s="19">
        <v>1.371574780551947</v>
      </c>
      <c r="K15" s="19">
        <v>1.277663969806508</v>
      </c>
      <c r="L15" s="19">
        <v>1.362878229015517</v>
      </c>
      <c r="M15" s="19">
        <v>1.380643530075766</v>
      </c>
      <c r="N15" s="19">
        <v>1.238228076345367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811341.1200000001</v>
      </c>
      <c r="C17" s="24">
        <f aca="true" t="shared" si="2" ref="C17:N17">C18+C19+C20+C21+C22+C23+C24+C25</f>
        <v>591994.0399999999</v>
      </c>
      <c r="D17" s="24">
        <f t="shared" si="2"/>
        <v>546198.83</v>
      </c>
      <c r="E17" s="24">
        <f t="shared" si="2"/>
        <v>154610.04000000004</v>
      </c>
      <c r="F17" s="24">
        <f t="shared" si="2"/>
        <v>538715.98</v>
      </c>
      <c r="G17" s="24">
        <f t="shared" si="2"/>
        <v>722507.44</v>
      </c>
      <c r="H17" s="24">
        <f t="shared" si="2"/>
        <v>130854.93999999999</v>
      </c>
      <c r="I17" s="24">
        <f t="shared" si="2"/>
        <v>557461.1699999999</v>
      </c>
      <c r="J17" s="24">
        <f t="shared" si="2"/>
        <v>512349.51</v>
      </c>
      <c r="K17" s="24">
        <f t="shared" si="2"/>
        <v>671654.8200000001</v>
      </c>
      <c r="L17" s="24">
        <f t="shared" si="2"/>
        <v>605685.7999999999</v>
      </c>
      <c r="M17" s="24">
        <f t="shared" si="2"/>
        <v>324296.60000000003</v>
      </c>
      <c r="N17" s="24">
        <f t="shared" si="2"/>
        <v>158082.7</v>
      </c>
      <c r="O17" s="24">
        <f>O18+O19+O20+O21+O22+O23+O24+O25</f>
        <v>6325752.99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556684.41</v>
      </c>
      <c r="C18" s="30">
        <f t="shared" si="3"/>
        <v>400028.08</v>
      </c>
      <c r="D18" s="30">
        <f t="shared" si="3"/>
        <v>381841.42</v>
      </c>
      <c r="E18" s="30">
        <f t="shared" si="3"/>
        <v>138060.26</v>
      </c>
      <c r="F18" s="30">
        <f t="shared" si="3"/>
        <v>326032.92</v>
      </c>
      <c r="G18" s="30">
        <f t="shared" si="3"/>
        <v>407351.21</v>
      </c>
      <c r="H18" s="30">
        <f t="shared" si="3"/>
        <v>68905.11</v>
      </c>
      <c r="I18" s="30">
        <f t="shared" si="3"/>
        <v>382589.72</v>
      </c>
      <c r="J18" s="30">
        <f t="shared" si="3"/>
        <v>344558.84</v>
      </c>
      <c r="K18" s="30">
        <f t="shared" si="3"/>
        <v>480850.29</v>
      </c>
      <c r="L18" s="30">
        <f t="shared" si="3"/>
        <v>400896.35</v>
      </c>
      <c r="M18" s="30">
        <f t="shared" si="3"/>
        <v>208984.9</v>
      </c>
      <c r="N18" s="30">
        <f t="shared" si="3"/>
        <v>116327.74</v>
      </c>
      <c r="O18" s="30">
        <f aca="true" t="shared" si="4" ref="O18:O25">SUM(B18:N18)</f>
        <v>4213111.25</v>
      </c>
    </row>
    <row r="19" spans="1:23" ht="18.75" customHeight="1">
      <c r="A19" s="26" t="s">
        <v>35</v>
      </c>
      <c r="B19" s="30">
        <f>IF(B15&lt;&gt;0,ROUND((B15-1)*B18,2),0)</f>
        <v>175044.69</v>
      </c>
      <c r="C19" s="30">
        <f aca="true" t="shared" si="5" ref="C19:N19">IF(C15&lt;&gt;0,ROUND((C15-1)*C18,2),0)</f>
        <v>146101.18</v>
      </c>
      <c r="D19" s="30">
        <f t="shared" si="5"/>
        <v>127621.45</v>
      </c>
      <c r="E19" s="30">
        <f t="shared" si="5"/>
        <v>2863.95</v>
      </c>
      <c r="F19" s="30">
        <f t="shared" si="5"/>
        <v>174316.6</v>
      </c>
      <c r="G19" s="30">
        <f t="shared" si="5"/>
        <v>257172.9</v>
      </c>
      <c r="H19" s="30">
        <f t="shared" si="5"/>
        <v>53086.43</v>
      </c>
      <c r="I19" s="30">
        <f t="shared" si="5"/>
        <v>121507.7</v>
      </c>
      <c r="J19" s="30">
        <f t="shared" si="5"/>
        <v>128029.38</v>
      </c>
      <c r="K19" s="30">
        <f t="shared" si="5"/>
        <v>133514.8</v>
      </c>
      <c r="L19" s="30">
        <f t="shared" si="5"/>
        <v>145476.56</v>
      </c>
      <c r="M19" s="30">
        <f t="shared" si="5"/>
        <v>79548.75</v>
      </c>
      <c r="N19" s="30">
        <f t="shared" si="5"/>
        <v>27712.53</v>
      </c>
      <c r="O19" s="30">
        <f t="shared" si="4"/>
        <v>1571996.9200000004</v>
      </c>
      <c r="W19" s="62"/>
    </row>
    <row r="20" spans="1:15" ht="18.75" customHeight="1">
      <c r="A20" s="26" t="s">
        <v>36</v>
      </c>
      <c r="B20" s="30">
        <v>27217.51</v>
      </c>
      <c r="C20" s="30">
        <v>23080.32</v>
      </c>
      <c r="D20" s="30">
        <v>13448.74</v>
      </c>
      <c r="E20" s="30">
        <v>5019.81</v>
      </c>
      <c r="F20" s="30">
        <v>14302.58</v>
      </c>
      <c r="G20" s="30">
        <v>21640.49</v>
      </c>
      <c r="H20" s="30">
        <v>2154.04</v>
      </c>
      <c r="I20" s="30">
        <v>17065.79</v>
      </c>
      <c r="J20" s="30">
        <v>17743.3</v>
      </c>
      <c r="K20" s="30">
        <v>22035.77</v>
      </c>
      <c r="L20" s="30">
        <v>23849.52</v>
      </c>
      <c r="M20" s="30">
        <v>10232.34</v>
      </c>
      <c r="N20" s="30">
        <v>5627.99</v>
      </c>
      <c r="O20" s="30">
        <f t="shared" si="4"/>
        <v>203418.19999999995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49996.31</v>
      </c>
      <c r="C25" s="30">
        <v>20102</v>
      </c>
      <c r="D25" s="30">
        <v>25776.83</v>
      </c>
      <c r="E25" s="30">
        <v>7324.79</v>
      </c>
      <c r="F25" s="30">
        <v>22864.78</v>
      </c>
      <c r="G25" s="30">
        <v>35001.61</v>
      </c>
      <c r="H25" s="30">
        <v>7067.45</v>
      </c>
      <c r="I25" s="30">
        <v>34956.73</v>
      </c>
      <c r="J25" s="30">
        <v>20676.76</v>
      </c>
      <c r="K25" s="30">
        <v>34215.05</v>
      </c>
      <c r="L25" s="30">
        <v>34122.14</v>
      </c>
      <c r="M25" s="30">
        <v>24189.38</v>
      </c>
      <c r="N25" s="30">
        <v>7073.21</v>
      </c>
      <c r="O25" s="30">
        <f t="shared" si="4"/>
        <v>323367.0400000001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-69494.42</v>
      </c>
      <c r="C27" s="30">
        <f>+C28+C30+C43+C44+C47-C48</f>
        <v>-70170.08</v>
      </c>
      <c r="D27" s="30">
        <f t="shared" si="6"/>
        <v>-55368.200000000004</v>
      </c>
      <c r="E27" s="30">
        <f t="shared" si="6"/>
        <v>-9592.4</v>
      </c>
      <c r="F27" s="30">
        <f t="shared" si="6"/>
        <v>-38865.34</v>
      </c>
      <c r="G27" s="30">
        <f t="shared" si="6"/>
        <v>-54262.700000000004</v>
      </c>
      <c r="H27" s="30">
        <f t="shared" si="6"/>
        <v>-22298.35</v>
      </c>
      <c r="I27" s="30">
        <f t="shared" si="6"/>
        <v>-64128.74</v>
      </c>
      <c r="J27" s="30">
        <f t="shared" si="6"/>
        <v>-49655.35</v>
      </c>
      <c r="K27" s="30">
        <f t="shared" si="6"/>
        <v>-45264.560000000005</v>
      </c>
      <c r="L27" s="30">
        <f t="shared" si="6"/>
        <v>-35300.08</v>
      </c>
      <c r="M27" s="30">
        <f t="shared" si="6"/>
        <v>-18193.41</v>
      </c>
      <c r="N27" s="30">
        <f t="shared" si="6"/>
        <v>-16561.31</v>
      </c>
      <c r="O27" s="30">
        <f t="shared" si="6"/>
        <v>-549154.9400000001</v>
      </c>
    </row>
    <row r="28" spans="1:15" ht="18.75" customHeight="1">
      <c r="A28" s="26" t="s">
        <v>40</v>
      </c>
      <c r="B28" s="31">
        <f>+B29</f>
        <v>-64372</v>
      </c>
      <c r="C28" s="31">
        <f>+C29</f>
        <v>-66325.6</v>
      </c>
      <c r="D28" s="31">
        <f aca="true" t="shared" si="7" ref="D28:O28">+D29</f>
        <v>-49262.4</v>
      </c>
      <c r="E28" s="31">
        <f t="shared" si="7"/>
        <v>-8602</v>
      </c>
      <c r="F28" s="31">
        <f t="shared" si="7"/>
        <v>-35393.6</v>
      </c>
      <c r="G28" s="31">
        <f t="shared" si="7"/>
        <v>-49640.8</v>
      </c>
      <c r="H28" s="31">
        <f t="shared" si="7"/>
        <v>-8470</v>
      </c>
      <c r="I28" s="31">
        <f t="shared" si="7"/>
        <v>-60614.4</v>
      </c>
      <c r="J28" s="31">
        <f t="shared" si="7"/>
        <v>-46354</v>
      </c>
      <c r="K28" s="31">
        <f t="shared" si="7"/>
        <v>-40972.8</v>
      </c>
      <c r="L28" s="31">
        <f t="shared" si="7"/>
        <v>-31455.6</v>
      </c>
      <c r="M28" s="31">
        <f t="shared" si="7"/>
        <v>-16170</v>
      </c>
      <c r="N28" s="31">
        <f t="shared" si="7"/>
        <v>-15549.6</v>
      </c>
      <c r="O28" s="31">
        <f t="shared" si="7"/>
        <v>-493182.8</v>
      </c>
    </row>
    <row r="29" spans="1:26" ht="18.75" customHeight="1">
      <c r="A29" s="27" t="s">
        <v>41</v>
      </c>
      <c r="B29" s="16">
        <f>ROUND((-B9)*$G$3,2)</f>
        <v>-64372</v>
      </c>
      <c r="C29" s="16">
        <f aca="true" t="shared" si="8" ref="C29:N29">ROUND((-C9)*$G$3,2)</f>
        <v>-66325.6</v>
      </c>
      <c r="D29" s="16">
        <f t="shared" si="8"/>
        <v>-49262.4</v>
      </c>
      <c r="E29" s="16">
        <f t="shared" si="8"/>
        <v>-8602</v>
      </c>
      <c r="F29" s="16">
        <f t="shared" si="8"/>
        <v>-35393.6</v>
      </c>
      <c r="G29" s="16">
        <f t="shared" si="8"/>
        <v>-49640.8</v>
      </c>
      <c r="H29" s="16">
        <f t="shared" si="8"/>
        <v>-8470</v>
      </c>
      <c r="I29" s="16">
        <f t="shared" si="8"/>
        <v>-60614.4</v>
      </c>
      <c r="J29" s="16">
        <f t="shared" si="8"/>
        <v>-46354</v>
      </c>
      <c r="K29" s="16">
        <f t="shared" si="8"/>
        <v>-40972.8</v>
      </c>
      <c r="L29" s="16">
        <f t="shared" si="8"/>
        <v>-31455.6</v>
      </c>
      <c r="M29" s="16">
        <f t="shared" si="8"/>
        <v>-16170</v>
      </c>
      <c r="N29" s="16">
        <f t="shared" si="8"/>
        <v>-15549.6</v>
      </c>
      <c r="O29" s="32">
        <f aca="true" t="shared" si="9" ref="O29:O48">SUM(B29:N29)</f>
        <v>-493182.8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-5122.42</v>
      </c>
      <c r="C30" s="31">
        <f aca="true" t="shared" si="10" ref="C30:O30">SUM(C31:C41)</f>
        <v>-3844.4799999999996</v>
      </c>
      <c r="D30" s="31">
        <f t="shared" si="10"/>
        <v>-3503.6900000000005</v>
      </c>
      <c r="E30" s="31">
        <f t="shared" si="10"/>
        <v>-990.4000000000001</v>
      </c>
      <c r="F30" s="31">
        <f t="shared" si="10"/>
        <v>-3471.7400000000007</v>
      </c>
      <c r="G30" s="31">
        <f t="shared" si="10"/>
        <v>-4621.900000000001</v>
      </c>
      <c r="H30" s="31">
        <f t="shared" si="10"/>
        <v>-13209.41</v>
      </c>
      <c r="I30" s="31">
        <f t="shared" si="10"/>
        <v>-3514.3399999999997</v>
      </c>
      <c r="J30" s="31">
        <f t="shared" si="10"/>
        <v>-3301.35</v>
      </c>
      <c r="K30" s="31">
        <f t="shared" si="10"/>
        <v>-4291.76</v>
      </c>
      <c r="L30" s="31">
        <f t="shared" si="10"/>
        <v>-3844.4799999999996</v>
      </c>
      <c r="M30" s="31">
        <f t="shared" si="10"/>
        <v>-2023.4099999999999</v>
      </c>
      <c r="N30" s="31">
        <f t="shared" si="10"/>
        <v>-1011.71</v>
      </c>
      <c r="O30" s="31">
        <f t="shared" si="10"/>
        <v>-52751.090000000004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-6238.64</v>
      </c>
      <c r="C39" s="33">
        <v>-4682.23</v>
      </c>
      <c r="D39" s="33">
        <v>-4267.18</v>
      </c>
      <c r="E39" s="33">
        <v>-1206.22</v>
      </c>
      <c r="F39" s="33">
        <v>-4228.27</v>
      </c>
      <c r="G39" s="33">
        <v>-5629.05</v>
      </c>
      <c r="H39" s="33">
        <v>-1011.67</v>
      </c>
      <c r="I39" s="33">
        <v>-4280.15</v>
      </c>
      <c r="J39" s="33">
        <v>-4020.75</v>
      </c>
      <c r="K39" s="33">
        <v>-5226.97</v>
      </c>
      <c r="L39" s="33">
        <v>-4682.23</v>
      </c>
      <c r="M39" s="33">
        <v>-2464.33</v>
      </c>
      <c r="N39" s="33">
        <v>-1232.16</v>
      </c>
      <c r="O39" s="33">
        <f t="shared" si="9"/>
        <v>-49169.850000000006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-12378.75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-12378.75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1116.22</v>
      </c>
      <c r="C41" s="33">
        <v>837.75</v>
      </c>
      <c r="D41" s="33">
        <v>763.49</v>
      </c>
      <c r="E41" s="33">
        <v>215.82</v>
      </c>
      <c r="F41" s="33">
        <v>756.53</v>
      </c>
      <c r="G41" s="33">
        <v>1007.15</v>
      </c>
      <c r="H41" s="33">
        <v>181.01</v>
      </c>
      <c r="I41" s="33">
        <v>765.81</v>
      </c>
      <c r="J41" s="33">
        <v>719.4</v>
      </c>
      <c r="K41" s="33">
        <v>935.21</v>
      </c>
      <c r="L41" s="33">
        <v>837.75</v>
      </c>
      <c r="M41" s="33">
        <v>440.92</v>
      </c>
      <c r="N41" s="33">
        <v>220.45</v>
      </c>
      <c r="O41" s="33">
        <f>SUM(B41:N41)</f>
        <v>8797.51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-2602.11</v>
      </c>
      <c r="E43" s="35">
        <v>0</v>
      </c>
      <c r="F43" s="35">
        <v>0</v>
      </c>
      <c r="G43" s="35">
        <v>0</v>
      </c>
      <c r="H43" s="35">
        <v>-618.94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-3221.05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741846.7000000001</v>
      </c>
      <c r="C46" s="36">
        <f t="shared" si="11"/>
        <v>521823.9599999999</v>
      </c>
      <c r="D46" s="36">
        <f t="shared" si="11"/>
        <v>490830.62999999995</v>
      </c>
      <c r="E46" s="36">
        <f t="shared" si="11"/>
        <v>145017.64000000004</v>
      </c>
      <c r="F46" s="36">
        <f t="shared" si="11"/>
        <v>499850.64</v>
      </c>
      <c r="G46" s="36">
        <f t="shared" si="11"/>
        <v>668244.74</v>
      </c>
      <c r="H46" s="36">
        <f t="shared" si="11"/>
        <v>108556.59</v>
      </c>
      <c r="I46" s="36">
        <f t="shared" si="11"/>
        <v>493332.42999999993</v>
      </c>
      <c r="J46" s="36">
        <f t="shared" si="11"/>
        <v>462694.16000000003</v>
      </c>
      <c r="K46" s="36">
        <f t="shared" si="11"/>
        <v>626390.26</v>
      </c>
      <c r="L46" s="36">
        <f t="shared" si="11"/>
        <v>570385.72</v>
      </c>
      <c r="M46" s="36">
        <f t="shared" si="11"/>
        <v>306103.19000000006</v>
      </c>
      <c r="N46" s="36">
        <f t="shared" si="11"/>
        <v>141521.39</v>
      </c>
      <c r="O46" s="36">
        <f>SUM(B46:N46)</f>
        <v>5776598.049999999</v>
      </c>
      <c r="P46"/>
      <c r="Q46" s="43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741846.6900000001</v>
      </c>
      <c r="C52" s="51">
        <f t="shared" si="12"/>
        <v>521823.94999999995</v>
      </c>
      <c r="D52" s="51">
        <f t="shared" si="12"/>
        <v>490830.63</v>
      </c>
      <c r="E52" s="51">
        <f t="shared" si="12"/>
        <v>145017.63</v>
      </c>
      <c r="F52" s="51">
        <f t="shared" si="12"/>
        <v>499850.64</v>
      </c>
      <c r="G52" s="51">
        <f t="shared" si="12"/>
        <v>668244.74</v>
      </c>
      <c r="H52" s="51">
        <f t="shared" si="12"/>
        <v>108556.59</v>
      </c>
      <c r="I52" s="51">
        <f t="shared" si="12"/>
        <v>493332.44</v>
      </c>
      <c r="J52" s="51">
        <f t="shared" si="12"/>
        <v>462694.15</v>
      </c>
      <c r="K52" s="51">
        <f t="shared" si="12"/>
        <v>626390.26</v>
      </c>
      <c r="L52" s="51">
        <f t="shared" si="12"/>
        <v>570385.72</v>
      </c>
      <c r="M52" s="51">
        <f t="shared" si="12"/>
        <v>306103.18</v>
      </c>
      <c r="N52" s="51">
        <f t="shared" si="12"/>
        <v>141521.39</v>
      </c>
      <c r="O52" s="36">
        <f t="shared" si="12"/>
        <v>5776598.009999999</v>
      </c>
      <c r="Q52"/>
    </row>
    <row r="53" spans="1:18" ht="18.75" customHeight="1">
      <c r="A53" s="26" t="s">
        <v>57</v>
      </c>
      <c r="B53" s="51">
        <v>616483.4</v>
      </c>
      <c r="C53" s="51">
        <v>383850.41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1000333.81</v>
      </c>
      <c r="P53"/>
      <c r="Q53"/>
      <c r="R53" s="43"/>
    </row>
    <row r="54" spans="1:16" ht="18.75" customHeight="1">
      <c r="A54" s="26" t="s">
        <v>58</v>
      </c>
      <c r="B54" s="51">
        <v>125363.29</v>
      </c>
      <c r="C54" s="51">
        <v>137973.54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263336.83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490830.63</v>
      </c>
      <c r="E55" s="52">
        <v>0</v>
      </c>
      <c r="F55" s="52">
        <v>0</v>
      </c>
      <c r="G55" s="52">
        <v>0</v>
      </c>
      <c r="H55" s="51">
        <v>108556.59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599387.22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145017.63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145017.63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499850.64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499850.64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668244.74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668244.74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493332.44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493332.44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462694.15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462694.15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626390.26</v>
      </c>
      <c r="L61" s="31">
        <v>570385.72</v>
      </c>
      <c r="M61" s="52">
        <v>0</v>
      </c>
      <c r="N61" s="52">
        <v>0</v>
      </c>
      <c r="O61" s="36">
        <f t="shared" si="13"/>
        <v>1196775.98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306103.18</v>
      </c>
      <c r="N62" s="52">
        <v>0</v>
      </c>
      <c r="O62" s="36">
        <f t="shared" si="13"/>
        <v>306103.18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141521.39</v>
      </c>
      <c r="O63" s="55">
        <f t="shared" si="13"/>
        <v>141521.39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2021-10-29T12:01:21Z</dcterms:modified>
  <cp:category/>
  <cp:version/>
  <cp:contentType/>
  <cp:contentStatus/>
</cp:coreProperties>
</file>