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<sst xmlns="http://schemas.openxmlformats.org/spreadsheetml/2006/main" count="81" uniqueCount="78">
  <si>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</si>
  <si>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</si>
  <si>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</si>
  <si>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</si>
  <si>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</si>
  <si>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</si>
  <si>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</si>
  <si>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</si>
  <si>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</si>
  <si>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</si>
  <si>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</si>
  <si>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</si>
  <si>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</si>
  <si>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</si>
  <si>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</si>
  <si>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</si>
  <si>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</si>
  <si>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</si>
  <si>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</si>
  <si>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</si>
  <si>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</si>
  <si>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</si>
  <si>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</si>
  <si>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</si>
  <si>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</si>
  <si>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</si>
  <si>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</si>
  <si>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</si>
  <si>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</si>
  <si>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</si>
  <si>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</si>
  <si>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</si>
  <si>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</si>
  <si>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</si>
  <si>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</si>
  <si>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</si>
  <si>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</si>
  <si>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</si>
  <si>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</si>
  <si>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</si>
  <si>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</si>
  <si>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</si>
  <si>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</si>
  <si>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</si>
  <si>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</si>
  <si>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</si>
  <si>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</si>
  <si>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</si>
  <si>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</si>
  <si>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</si>
  <si>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</si>
  <si>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</si>
  <si>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</si>
  <si>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</si>
  <si>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</si>
  <si>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</si>
  <si>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</si>
  <si>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</si>
  <si>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</si>
  <si>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</si>
  <si>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</si>
  <si>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</si>
  <si>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</si>
  <si>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</si>
  <si>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</si>
  <si>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</si>
  <si>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</si>
  <si>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</si>
  <si>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</si>
  <si>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</si>
  <si>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</si>
  <si>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</si>
  <si>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</si>
  <si>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22/10/21 - VENCIMENTO 29/10/21</t>
  </si>
  <si>
    <t>5.2.10. Maggi Adm. de Consórcios LTDA</t>
  </si>
  <si>
    <t>5.2.11. Amortização do Investimento</t>
  </si>
  <si>
    <t>5.3. Revisão de Remuneração pelo Transporte Coletivo (1)</t>
  </si>
  <si>
    <t>Nota: (1) Revisões do período de 19/03 a 03/12/20, lotes D3 e D7, e remuneração das linhas noturnas e ARLA 32, mês de setembro/21.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</si>
</sst>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353836</v>
      </c>
      <c r="C7" s="9">
        <f t="shared" si="0"/>
        <v>255329</v>
      </c>
      <c r="D7" s="9">
        <f t="shared" si="0"/>
        <v>263191</v>
      </c>
      <c r="E7" s="9">
        <f t="shared" si="0"/>
        <v>58235</v>
      </c>
      <c r="F7" s="9">
        <f t="shared" si="0"/>
        <v>201394</v>
      </c>
      <c r="G7" s="9">
        <f t="shared" si="0"/>
        <v>325452</v>
      </c>
      <c r="H7" s="9">
        <f t="shared" si="0"/>
        <v>43667</v>
      </c>
      <c r="I7" s="9">
        <f t="shared" si="0"/>
        <v>252547</v>
      </c>
      <c r="J7" s="9">
        <f t="shared" si="0"/>
        <v>220709</v>
      </c>
      <c r="K7" s="9">
        <f t="shared" si="0"/>
        <v>316749</v>
      </c>
      <c r="L7" s="9">
        <f t="shared" si="0"/>
        <v>234367</v>
      </c>
      <c r="M7" s="9">
        <f t="shared" si="0"/>
        <v>116692</v>
      </c>
      <c r="N7" s="9">
        <f t="shared" si="0"/>
        <v>73518</v>
      </c>
      <c r="O7" s="9">
        <f t="shared" si="0"/>
        <v>2715686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16257</v>
      </c>
      <c r="C8" s="11">
        <f t="shared" si="1"/>
        <v>16809</v>
      </c>
      <c r="D8" s="11">
        <f t="shared" si="1"/>
        <v>11781</v>
      </c>
      <c r="E8" s="11">
        <f t="shared" si="1"/>
        <v>2393</v>
      </c>
      <c r="F8" s="11">
        <f t="shared" si="1"/>
        <v>8875</v>
      </c>
      <c r="G8" s="11">
        <f t="shared" si="1"/>
        <v>13085</v>
      </c>
      <c r="H8" s="11">
        <f t="shared" si="1"/>
        <v>2452</v>
      </c>
      <c r="I8" s="11">
        <f t="shared" si="1"/>
        <v>16111</v>
      </c>
      <c r="J8" s="11">
        <f t="shared" si="1"/>
        <v>12262</v>
      </c>
      <c r="K8" s="11">
        <f t="shared" si="1"/>
        <v>9786</v>
      </c>
      <c r="L8" s="11">
        <f t="shared" si="1"/>
        <v>8049</v>
      </c>
      <c r="M8" s="11">
        <f t="shared" si="1"/>
        <v>5047</v>
      </c>
      <c r="N8" s="11">
        <f t="shared" si="1"/>
        <v>4380</v>
      </c>
      <c r="O8" s="11">
        <f t="shared" si="1"/>
        <v>127287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16257</v>
      </c>
      <c r="C9" s="11">
        <v>16809</v>
      </c>
      <c r="D9" s="11">
        <v>11781</v>
      </c>
      <c r="E9" s="11">
        <v>2393</v>
      </c>
      <c r="F9" s="11">
        <v>8875</v>
      </c>
      <c r="G9" s="11">
        <v>13085</v>
      </c>
      <c r="H9" s="11">
        <v>2452</v>
      </c>
      <c r="I9" s="11">
        <v>16107</v>
      </c>
      <c r="J9" s="11">
        <v>12262</v>
      </c>
      <c r="K9" s="11">
        <v>9775</v>
      </c>
      <c r="L9" s="11">
        <v>8049</v>
      </c>
      <c r="M9" s="11">
        <v>5044</v>
      </c>
      <c r="N9" s="11">
        <v>4379</v>
      </c>
      <c r="O9" s="11">
        <f>SUM(B9:N9)</f>
        <v>127268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11</v>
      </c>
      <c r="L10" s="13">
        <v>0</v>
      </c>
      <c r="M10" s="13">
        <v>3</v>
      </c>
      <c r="N10" s="13">
        <v>1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337579</v>
      </c>
      <c r="C11" s="13">
        <v>238520</v>
      </c>
      <c r="D11" s="13">
        <v>251410</v>
      </c>
      <c r="E11" s="13">
        <v>55842</v>
      </c>
      <c r="F11" s="13">
        <v>192519</v>
      </c>
      <c r="G11" s="13">
        <v>312367</v>
      </c>
      <c r="H11" s="13">
        <v>41215</v>
      </c>
      <c r="I11" s="13">
        <v>236436</v>
      </c>
      <c r="J11" s="13">
        <v>208447</v>
      </c>
      <c r="K11" s="13">
        <v>306963</v>
      </c>
      <c r="L11" s="13">
        <v>226318</v>
      </c>
      <c r="M11" s="13">
        <v>111645</v>
      </c>
      <c r="N11" s="13">
        <v>69138</v>
      </c>
      <c r="O11" s="11">
        <f>SUM(B11:N11)</f>
        <v>2588399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1.333646026842337</v>
      </c>
      <c r="C15" s="19">
        <v>1.362359218140858</v>
      </c>
      <c r="D15" s="19">
        <v>1.303125473713007</v>
      </c>
      <c r="E15" s="19">
        <v>1.004541879455772</v>
      </c>
      <c r="F15" s="19">
        <v>1.469508834055996</v>
      </c>
      <c r="G15" s="19">
        <v>1.628472696099613</v>
      </c>
      <c r="H15" s="19">
        <v>1.82006623731184</v>
      </c>
      <c r="I15" s="19">
        <v>1.332430491057472</v>
      </c>
      <c r="J15" s="19">
        <v>1.368277737552005</v>
      </c>
      <c r="K15" s="19">
        <v>1.256794682885555</v>
      </c>
      <c r="L15" s="19">
        <v>1.365699941999857</v>
      </c>
      <c r="M15" s="19">
        <v>1.351163599756921</v>
      </c>
      <c r="N15" s="19">
        <v>1.229804745091286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1146518.44</v>
      </c>
      <c r="C17" s="24">
        <f aca="true" t="shared" si="2" ref="C17:N17">C18+C19+C20+C21+C22+C23+C24+C25</f>
        <v>853647.47</v>
      </c>
      <c r="D17" s="24">
        <f t="shared" si="2"/>
        <v>734421.57</v>
      </c>
      <c r="E17" s="24">
        <f t="shared" si="2"/>
        <v>217663.90000000002</v>
      </c>
      <c r="F17" s="24">
        <f t="shared" si="2"/>
        <v>738737.37</v>
      </c>
      <c r="G17" s="24">
        <f t="shared" si="2"/>
        <v>1090396.65</v>
      </c>
      <c r="H17" s="24">
        <f t="shared" si="2"/>
        <v>215466.29</v>
      </c>
      <c r="I17" s="24">
        <f t="shared" si="2"/>
        <v>828446.74</v>
      </c>
      <c r="J17" s="24">
        <f t="shared" si="2"/>
        <v>741656.61</v>
      </c>
      <c r="K17" s="24">
        <f t="shared" si="2"/>
        <v>934772.4</v>
      </c>
      <c r="L17" s="24">
        <f t="shared" si="2"/>
        <v>861145.59</v>
      </c>
      <c r="M17" s="24">
        <f t="shared" si="2"/>
        <v>490396.55</v>
      </c>
      <c r="N17" s="24">
        <f t="shared" si="2"/>
        <v>250151.81</v>
      </c>
      <c r="O17" s="24">
        <f>O18+O19+O20+O21+O22+O23+O24+O25</f>
        <v>9103421.389999999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788240.46</v>
      </c>
      <c r="C18" s="30">
        <f t="shared" si="3"/>
        <v>587588.63</v>
      </c>
      <c r="D18" s="30">
        <f t="shared" si="3"/>
        <v>531172.08</v>
      </c>
      <c r="E18" s="30">
        <f t="shared" si="3"/>
        <v>200782.63</v>
      </c>
      <c r="F18" s="30">
        <f t="shared" si="3"/>
        <v>471120.98</v>
      </c>
      <c r="G18" s="30">
        <f t="shared" si="3"/>
        <v>626397.46</v>
      </c>
      <c r="H18" s="30">
        <f t="shared" si="3"/>
        <v>112844.26</v>
      </c>
      <c r="I18" s="30">
        <f t="shared" si="3"/>
        <v>577095.15</v>
      </c>
      <c r="J18" s="30">
        <f t="shared" si="3"/>
        <v>507255.49</v>
      </c>
      <c r="K18" s="30">
        <f t="shared" si="3"/>
        <v>688137.2</v>
      </c>
      <c r="L18" s="30">
        <f t="shared" si="3"/>
        <v>579730.21</v>
      </c>
      <c r="M18" s="30">
        <f t="shared" si="3"/>
        <v>333085.64</v>
      </c>
      <c r="N18" s="30">
        <f t="shared" si="3"/>
        <v>189551.46</v>
      </c>
      <c r="O18" s="30">
        <f aca="true" t="shared" si="4" ref="O18:O25">SUM(B18:N18)</f>
        <v>6193001.649999999</v>
      </c>
    </row>
    <row r="19" spans="1:23" ht="18.75" customHeight="1">
      <c r="A19" s="26" t="s">
        <v>35</v>
      </c>
      <c r="B19" s="30">
        <f>IF(B15&lt;&gt;0,ROUND((B15-1)*B18,2),0)</f>
        <v>262993.3</v>
      </c>
      <c r="C19" s="30">
        <f aca="true" t="shared" si="5" ref="C19:N19">IF(C15&lt;&gt;0,ROUND((C15-1)*C18,2),0)</f>
        <v>212918.16</v>
      </c>
      <c r="D19" s="30">
        <f t="shared" si="5"/>
        <v>161011.79</v>
      </c>
      <c r="E19" s="30">
        <f t="shared" si="5"/>
        <v>911.93</v>
      </c>
      <c r="F19" s="30">
        <f t="shared" si="5"/>
        <v>221195.46</v>
      </c>
      <c r="G19" s="30">
        <f t="shared" si="5"/>
        <v>393673.7</v>
      </c>
      <c r="H19" s="30">
        <f t="shared" si="5"/>
        <v>92539.77</v>
      </c>
      <c r="I19" s="30">
        <f t="shared" si="5"/>
        <v>191844.02</v>
      </c>
      <c r="J19" s="30">
        <f t="shared" si="5"/>
        <v>186810.9</v>
      </c>
      <c r="K19" s="30">
        <f t="shared" si="5"/>
        <v>176709.97</v>
      </c>
      <c r="L19" s="30">
        <f t="shared" si="5"/>
        <v>212007.3</v>
      </c>
      <c r="M19" s="30">
        <f t="shared" si="5"/>
        <v>116967.55</v>
      </c>
      <c r="N19" s="30">
        <f t="shared" si="5"/>
        <v>43559.82</v>
      </c>
      <c r="O19" s="30">
        <f t="shared" si="4"/>
        <v>2273143.6699999995</v>
      </c>
      <c r="W19" s="62"/>
    </row>
    <row r="20" spans="1:15" ht="18.75" customHeight="1">
      <c r="A20" s="26" t="s">
        <v>36</v>
      </c>
      <c r="B20" s="30">
        <v>42890.17</v>
      </c>
      <c r="C20" s="30">
        <v>30356.22</v>
      </c>
      <c r="D20" s="30">
        <v>18950.48</v>
      </c>
      <c r="E20" s="30">
        <v>7303.32</v>
      </c>
      <c r="F20" s="30">
        <v>22357.05</v>
      </c>
      <c r="G20" s="30">
        <v>33982.65</v>
      </c>
      <c r="H20" s="30">
        <v>3372.9</v>
      </c>
      <c r="I20" s="30">
        <v>23209.61</v>
      </c>
      <c r="J20" s="30">
        <v>25572.23</v>
      </c>
      <c r="K20" s="30">
        <v>34671.27</v>
      </c>
      <c r="L20" s="30">
        <v>33944.71</v>
      </c>
      <c r="M20" s="30">
        <v>14812.75</v>
      </c>
      <c r="N20" s="30">
        <v>8626.09</v>
      </c>
      <c r="O20" s="30">
        <f t="shared" si="4"/>
        <v>300049.45000000007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2125.270000000004</v>
      </c>
      <c r="C27" s="30">
        <f>+C28+C30+C43+C44+C47-C48</f>
        <v>-19780.87000000001</v>
      </c>
      <c r="D27" s="30">
        <f t="shared" si="6"/>
        <v>-40081.58</v>
      </c>
      <c r="E27" s="30">
        <f t="shared" si="6"/>
        <v>1030.67</v>
      </c>
      <c r="F27" s="30">
        <f t="shared" si="6"/>
        <v>-14848.18</v>
      </c>
      <c r="G27" s="30">
        <f t="shared" si="6"/>
        <v>-3785.6399999999994</v>
      </c>
      <c r="H27" s="30">
        <f t="shared" si="6"/>
        <v>-32058.81</v>
      </c>
      <c r="I27" s="30">
        <f t="shared" si="6"/>
        <v>-40998.44</v>
      </c>
      <c r="J27" s="30">
        <f t="shared" si="6"/>
        <v>-32659.460000000006</v>
      </c>
      <c r="K27" s="30">
        <f t="shared" si="6"/>
        <v>-25267.36</v>
      </c>
      <c r="L27" s="30">
        <f t="shared" si="6"/>
        <v>-1508.7799999999988</v>
      </c>
      <c r="M27" s="30">
        <f t="shared" si="6"/>
        <v>-5328.240000000002</v>
      </c>
      <c r="N27" s="30">
        <f t="shared" si="6"/>
        <v>-9125.039999999997</v>
      </c>
      <c r="O27" s="30">
        <f t="shared" si="6"/>
        <v>-222286.45999999996</v>
      </c>
    </row>
    <row r="28" spans="1:15" ht="18.75" customHeight="1">
      <c r="A28" s="26" t="s">
        <v>40</v>
      </c>
      <c r="B28" s="31">
        <f>+B29</f>
        <v>-71530.8</v>
      </c>
      <c r="C28" s="31">
        <f>+C29</f>
        <v>-73959.6</v>
      </c>
      <c r="D28" s="31">
        <f aca="true" t="shared" si="7" ref="D28:O28">+D29</f>
        <v>-51836.4</v>
      </c>
      <c r="E28" s="31">
        <f t="shared" si="7"/>
        <v>-10529.2</v>
      </c>
      <c r="F28" s="31">
        <f t="shared" si="7"/>
        <v>-39050</v>
      </c>
      <c r="G28" s="31">
        <f t="shared" si="7"/>
        <v>-57574</v>
      </c>
      <c r="H28" s="31">
        <f t="shared" si="7"/>
        <v>-10788.8</v>
      </c>
      <c r="I28" s="31">
        <f t="shared" si="7"/>
        <v>-70870.8</v>
      </c>
      <c r="J28" s="31">
        <f t="shared" si="7"/>
        <v>-53952.8</v>
      </c>
      <c r="K28" s="31">
        <f t="shared" si="7"/>
        <v>-43010</v>
      </c>
      <c r="L28" s="31">
        <f t="shared" si="7"/>
        <v>-35415.6</v>
      </c>
      <c r="M28" s="31">
        <f t="shared" si="7"/>
        <v>-22193.6</v>
      </c>
      <c r="N28" s="31">
        <f t="shared" si="7"/>
        <v>-19267.6</v>
      </c>
      <c r="O28" s="31">
        <f t="shared" si="7"/>
        <v>-559979.2</v>
      </c>
    </row>
    <row r="29" spans="1:26" ht="18.75" customHeight="1">
      <c r="A29" s="27" t="s">
        <v>41</v>
      </c>
      <c r="B29" s="16">
        <f>ROUND((-B9)*$G$3,2)</f>
        <v>-71530.8</v>
      </c>
      <c r="C29" s="16">
        <f aca="true" t="shared" si="8" ref="C29:N29">ROUND((-C9)*$G$3,2)</f>
        <v>-73959.6</v>
      </c>
      <c r="D29" s="16">
        <f t="shared" si="8"/>
        <v>-51836.4</v>
      </c>
      <c r="E29" s="16">
        <f t="shared" si="8"/>
        <v>-10529.2</v>
      </c>
      <c r="F29" s="16">
        <f t="shared" si="8"/>
        <v>-39050</v>
      </c>
      <c r="G29" s="16">
        <f t="shared" si="8"/>
        <v>-57574</v>
      </c>
      <c r="H29" s="16">
        <f t="shared" si="8"/>
        <v>-10788.8</v>
      </c>
      <c r="I29" s="16">
        <f t="shared" si="8"/>
        <v>-70870.8</v>
      </c>
      <c r="J29" s="16">
        <f t="shared" si="8"/>
        <v>-53952.8</v>
      </c>
      <c r="K29" s="16">
        <f t="shared" si="8"/>
        <v>-43010</v>
      </c>
      <c r="L29" s="16">
        <f t="shared" si="8"/>
        <v>-35415.6</v>
      </c>
      <c r="M29" s="16">
        <f t="shared" si="8"/>
        <v>-22193.6</v>
      </c>
      <c r="N29" s="16">
        <f t="shared" si="8"/>
        <v>-19267.6</v>
      </c>
      <c r="O29" s="32">
        <f aca="true" t="shared" si="9" ref="O29:O48">SUM(B29:N29)</f>
        <v>-559979.2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-4653.84</v>
      </c>
      <c r="C30" s="31">
        <f aca="true" t="shared" si="10" ref="C30:O30">SUM(C31:C41)</f>
        <v>-3535.6400000000003</v>
      </c>
      <c r="D30" s="31">
        <f t="shared" si="10"/>
        <v>-3003.16</v>
      </c>
      <c r="E30" s="31">
        <f t="shared" si="10"/>
        <v>-894.56</v>
      </c>
      <c r="F30" s="31">
        <f t="shared" si="10"/>
        <v>-3035.1099999999997</v>
      </c>
      <c r="G30" s="31">
        <f t="shared" si="10"/>
        <v>-4472.81</v>
      </c>
      <c r="H30" s="31">
        <f t="shared" si="10"/>
        <v>-21723.79</v>
      </c>
      <c r="I30" s="31">
        <f t="shared" si="10"/>
        <v>-3365.2499999999995</v>
      </c>
      <c r="J30" s="31">
        <f t="shared" si="10"/>
        <v>-3056.41</v>
      </c>
      <c r="K30" s="31">
        <f t="shared" si="10"/>
        <v>-3823.18</v>
      </c>
      <c r="L30" s="31">
        <f t="shared" si="10"/>
        <v>-3503.6900000000005</v>
      </c>
      <c r="M30" s="31">
        <f t="shared" si="10"/>
        <v>-1980.81</v>
      </c>
      <c r="N30" s="31">
        <f t="shared" si="10"/>
        <v>-1033.01</v>
      </c>
      <c r="O30" s="31">
        <f t="shared" si="10"/>
        <v>-58081.259999999995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-5667.96</v>
      </c>
      <c r="C39" s="33">
        <v>-4306.09</v>
      </c>
      <c r="D39" s="33">
        <v>-3657.58</v>
      </c>
      <c r="E39" s="33">
        <v>-1089.49</v>
      </c>
      <c r="F39" s="33">
        <v>-3696.49</v>
      </c>
      <c r="G39" s="33">
        <v>-5447.47</v>
      </c>
      <c r="H39" s="33">
        <v>-1076.52</v>
      </c>
      <c r="I39" s="33">
        <v>-4098.57</v>
      </c>
      <c r="J39" s="33">
        <v>-3722.43</v>
      </c>
      <c r="K39" s="33">
        <v>-4656.29</v>
      </c>
      <c r="L39" s="33">
        <v>-4267.18</v>
      </c>
      <c r="M39" s="33">
        <v>-2412.45</v>
      </c>
      <c r="N39" s="33">
        <v>-1258.11</v>
      </c>
      <c r="O39" s="33">
        <f t="shared" si="9"/>
        <v>-45356.63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-20839.88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-20839.88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1014.12</v>
      </c>
      <c r="C41" s="33">
        <v>770.45</v>
      </c>
      <c r="D41" s="33">
        <v>654.42</v>
      </c>
      <c r="E41" s="33">
        <v>194.93</v>
      </c>
      <c r="F41" s="33">
        <v>661.38</v>
      </c>
      <c r="G41" s="33">
        <v>974.66</v>
      </c>
      <c r="H41" s="33">
        <v>192.61</v>
      </c>
      <c r="I41" s="33">
        <v>733.32</v>
      </c>
      <c r="J41" s="33">
        <v>666.02</v>
      </c>
      <c r="K41" s="33">
        <v>833.11</v>
      </c>
      <c r="L41" s="33">
        <v>763.49</v>
      </c>
      <c r="M41" s="33">
        <v>431.64</v>
      </c>
      <c r="N41" s="33">
        <v>225.1</v>
      </c>
      <c r="O41" s="33">
        <f>SUM(B41:N41)</f>
        <v>8115.25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78309.91</v>
      </c>
      <c r="C43" s="35">
        <v>57714.369999999995</v>
      </c>
      <c r="D43" s="35">
        <v>14757.98</v>
      </c>
      <c r="E43" s="35">
        <v>12454.43</v>
      </c>
      <c r="F43" s="35">
        <v>27236.93</v>
      </c>
      <c r="G43" s="35">
        <v>58261.17</v>
      </c>
      <c r="H43" s="35">
        <v>453.78</v>
      </c>
      <c r="I43" s="35">
        <v>33237.61</v>
      </c>
      <c r="J43" s="35">
        <v>24349.75</v>
      </c>
      <c r="K43" s="35">
        <v>21565.82</v>
      </c>
      <c r="L43" s="35">
        <v>37410.51</v>
      </c>
      <c r="M43" s="35">
        <v>18846.17</v>
      </c>
      <c r="N43" s="35">
        <v>11175.57</v>
      </c>
      <c r="O43" s="33">
        <f t="shared" si="9"/>
        <v>395774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1148643.71</v>
      </c>
      <c r="C46" s="36">
        <f t="shared" si="11"/>
        <v>833866.6</v>
      </c>
      <c r="D46" s="36">
        <f t="shared" si="11"/>
        <v>694339.99</v>
      </c>
      <c r="E46" s="36">
        <f t="shared" si="11"/>
        <v>218694.57000000004</v>
      </c>
      <c r="F46" s="36">
        <f t="shared" si="11"/>
        <v>723889.19</v>
      </c>
      <c r="G46" s="36">
        <f t="shared" si="11"/>
        <v>1086611.01</v>
      </c>
      <c r="H46" s="36">
        <f t="shared" si="11"/>
        <v>183407.48</v>
      </c>
      <c r="I46" s="36">
        <f t="shared" si="11"/>
        <v>787448.3</v>
      </c>
      <c r="J46" s="36">
        <f t="shared" si="11"/>
        <v>708997.15</v>
      </c>
      <c r="K46" s="36">
        <f t="shared" si="11"/>
        <v>909505.04</v>
      </c>
      <c r="L46" s="36">
        <f t="shared" si="11"/>
        <v>859636.8099999999</v>
      </c>
      <c r="M46" s="36">
        <f t="shared" si="11"/>
        <v>485068.31</v>
      </c>
      <c r="N46" s="36">
        <f t="shared" si="11"/>
        <v>241026.77</v>
      </c>
      <c r="O46" s="36">
        <f>SUM(B46:N46)</f>
        <v>8881134.93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1148643.7</v>
      </c>
      <c r="C52" s="51">
        <f t="shared" si="12"/>
        <v>837409.8200000001</v>
      </c>
      <c r="D52" s="51">
        <f t="shared" si="12"/>
        <v>690796.76</v>
      </c>
      <c r="E52" s="51">
        <f t="shared" si="12"/>
        <v>218694.57</v>
      </c>
      <c r="F52" s="51">
        <f t="shared" si="12"/>
        <v>723889.2</v>
      </c>
      <c r="G52" s="51">
        <f t="shared" si="12"/>
        <v>1086611.02</v>
      </c>
      <c r="H52" s="51">
        <f t="shared" si="12"/>
        <v>183407.48</v>
      </c>
      <c r="I52" s="51">
        <f t="shared" si="12"/>
        <v>787448.31</v>
      </c>
      <c r="J52" s="51">
        <f t="shared" si="12"/>
        <v>708997.16</v>
      </c>
      <c r="K52" s="51">
        <f t="shared" si="12"/>
        <v>909505.05</v>
      </c>
      <c r="L52" s="51">
        <f t="shared" si="12"/>
        <v>859636.82</v>
      </c>
      <c r="M52" s="51">
        <f t="shared" si="12"/>
        <v>485068.32</v>
      </c>
      <c r="N52" s="51">
        <f t="shared" si="12"/>
        <v>241026.77</v>
      </c>
      <c r="O52" s="36">
        <f t="shared" si="12"/>
        <v>8881134.98</v>
      </c>
      <c r="Q52"/>
    </row>
    <row r="53" spans="1:18" ht="18.75" customHeight="1">
      <c r="A53" s="26" t="s">
        <v>57</v>
      </c>
      <c r="B53" s="51">
        <v>949568.8</v>
      </c>
      <c r="C53" s="51">
        <v>612650.17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1562218.9700000002</v>
      </c>
      <c r="P53"/>
      <c r="Q53"/>
      <c r="R53" s="43"/>
    </row>
    <row r="54" spans="1:16" ht="18.75" customHeight="1">
      <c r="A54" s="26" t="s">
        <v>58</v>
      </c>
      <c r="B54" s="51">
        <v>199074.9</v>
      </c>
      <c r="C54" s="51">
        <v>224759.65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423834.55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690796.76</v>
      </c>
      <c r="E55" s="52">
        <v>0</v>
      </c>
      <c r="F55" s="52">
        <v>0</v>
      </c>
      <c r="G55" s="52">
        <v>0</v>
      </c>
      <c r="H55" s="51">
        <v>183407.48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874204.24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218694.57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218694.57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723889.2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723889.2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1086611.02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1086611.02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787448.31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787448.31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708997.16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708997.16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909505.05</v>
      </c>
      <c r="L61" s="31">
        <v>859636.82</v>
      </c>
      <c r="M61" s="52">
        <v>0</v>
      </c>
      <c r="N61" s="52">
        <v>0</v>
      </c>
      <c r="O61" s="36">
        <f t="shared" si="13"/>
        <v>1769141.87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485068.32</v>
      </c>
      <c r="N62" s="52">
        <v>0</v>
      </c>
      <c r="O62" s="36">
        <f t="shared" si="13"/>
        <v>485068.32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241026.77</v>
      </c>
      <c r="O63" s="55">
        <f t="shared" si="13"/>
        <v>241026.77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2021-10-29T12:09:33Z</dcterms:modified>
  <cp:category/>
  <cp:version/>
  <cp:contentType/>
  <cp:contentStatus/>
</cp:coreProperties>
</file>