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<sst xmlns="http://schemas.openxmlformats.org/spreadsheetml/2006/main" count="81" uniqueCount="78">
  <si>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</si>
  <si>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</si>
  <si>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</si>
  <si>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</si>
  <si>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</si>
  <si>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</si>
  <si>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</si>
  <si>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</si>
  <si>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</si>
  <si>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</si>
  <si>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</si>
  <si>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</si>
  <si>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</si>
  <si>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</si>
  <si>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</si>
  <si>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</si>
  <si>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</si>
  <si>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</si>
  <si>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</si>
  <si>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</si>
  <si>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</si>
  <si>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</si>
  <si>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</si>
  <si>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</si>
  <si>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</si>
  <si>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</si>
  <si>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</si>
  <si>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</si>
  <si>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</si>
  <si>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</si>
  <si>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</si>
  <si>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</si>
  <si>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</si>
  <si>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</si>
  <si>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</si>
  <si>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</si>
  <si>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</si>
  <si>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</si>
  <si>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</si>
  <si>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</si>
  <si>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</si>
  <si>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</si>
  <si>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</si>
  <si>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</si>
  <si>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</si>
  <si>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</si>
  <si>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</si>
  <si>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</si>
  <si>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</si>
  <si>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</si>
  <si>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</si>
  <si>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</si>
  <si>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</si>
  <si>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</si>
  <si>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</si>
  <si>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</si>
  <si>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</si>
  <si>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</si>
  <si>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</si>
  <si>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</si>
  <si>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</si>
  <si>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</si>
  <si>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</si>
  <si>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</si>
  <si>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</si>
  <si>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</si>
  <si>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</si>
  <si>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</si>
  <si>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</si>
  <si>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</si>
  <si>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</si>
  <si>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</si>
  <si>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</si>
  <si>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16/10/21 - VENCIMENTO 22/10/21</t>
  </si>
  <si>
    <t>5.2.10. Maggi Adm. de Consórcios LTDA</t>
  </si>
  <si>
    <t>5.2.11. Amortização do Investimento</t>
  </si>
  <si>
    <t>Nota: (1) Revisões do período de 19/03 a 03/12/20, lotes D3 e D7.</t>
  </si>
  <si>
    <t>5.3. Revisão de Remuneração pelo Transporte Coletivo(1)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</si>
</sst>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6" sqref="A4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238063</v>
      </c>
      <c r="C7" s="9">
        <f t="shared" si="0"/>
        <v>165413</v>
      </c>
      <c r="D7" s="9">
        <f t="shared" si="0"/>
        <v>187589</v>
      </c>
      <c r="E7" s="9">
        <f t="shared" si="0"/>
        <v>38886</v>
      </c>
      <c r="F7" s="9">
        <f t="shared" si="0"/>
        <v>134551</v>
      </c>
      <c r="G7" s="9">
        <f t="shared" si="0"/>
        <v>201169</v>
      </c>
      <c r="H7" s="9">
        <f t="shared" si="0"/>
        <v>25678</v>
      </c>
      <c r="I7" s="9">
        <f t="shared" si="0"/>
        <v>162409</v>
      </c>
      <c r="J7" s="9">
        <f t="shared" si="0"/>
        <v>146468</v>
      </c>
      <c r="K7" s="9">
        <f t="shared" si="0"/>
        <v>210791</v>
      </c>
      <c r="L7" s="9">
        <f t="shared" si="0"/>
        <v>157344</v>
      </c>
      <c r="M7" s="9">
        <f t="shared" si="0"/>
        <v>70495</v>
      </c>
      <c r="N7" s="9">
        <f t="shared" si="0"/>
        <v>43396</v>
      </c>
      <c r="O7" s="9">
        <f t="shared" si="0"/>
        <v>1782252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13559</v>
      </c>
      <c r="C8" s="11">
        <f t="shared" si="1"/>
        <v>13498</v>
      </c>
      <c r="D8" s="11">
        <f t="shared" si="1"/>
        <v>10583</v>
      </c>
      <c r="E8" s="11">
        <f t="shared" si="1"/>
        <v>1973</v>
      </c>
      <c r="F8" s="11">
        <f t="shared" si="1"/>
        <v>7313</v>
      </c>
      <c r="G8" s="11">
        <f t="shared" si="1"/>
        <v>10552</v>
      </c>
      <c r="H8" s="11">
        <f t="shared" si="1"/>
        <v>1849</v>
      </c>
      <c r="I8" s="11">
        <f t="shared" si="1"/>
        <v>12757</v>
      </c>
      <c r="J8" s="11">
        <f t="shared" si="1"/>
        <v>9871</v>
      </c>
      <c r="K8" s="11">
        <f t="shared" si="1"/>
        <v>8803</v>
      </c>
      <c r="L8" s="11">
        <f t="shared" si="1"/>
        <v>6943</v>
      </c>
      <c r="M8" s="11">
        <f t="shared" si="1"/>
        <v>3352</v>
      </c>
      <c r="N8" s="11">
        <f t="shared" si="1"/>
        <v>3082</v>
      </c>
      <c r="O8" s="11">
        <f t="shared" si="1"/>
        <v>104135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13559</v>
      </c>
      <c r="C9" s="11">
        <v>13498</v>
      </c>
      <c r="D9" s="11">
        <v>10583</v>
      </c>
      <c r="E9" s="11">
        <v>1973</v>
      </c>
      <c r="F9" s="11">
        <v>7313</v>
      </c>
      <c r="G9" s="11">
        <v>10552</v>
      </c>
      <c r="H9" s="11">
        <v>1849</v>
      </c>
      <c r="I9" s="11">
        <v>12754</v>
      </c>
      <c r="J9" s="11">
        <v>9871</v>
      </c>
      <c r="K9" s="11">
        <v>8788</v>
      </c>
      <c r="L9" s="11">
        <v>6943</v>
      </c>
      <c r="M9" s="11">
        <v>3350</v>
      </c>
      <c r="N9" s="11">
        <v>3082</v>
      </c>
      <c r="O9" s="11">
        <f>SUM(B9:N9)</f>
        <v>104115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15</v>
      </c>
      <c r="L10" s="13">
        <v>0</v>
      </c>
      <c r="M10" s="13">
        <v>2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224504</v>
      </c>
      <c r="C11" s="13">
        <v>151915</v>
      </c>
      <c r="D11" s="13">
        <v>177006</v>
      </c>
      <c r="E11" s="13">
        <v>36913</v>
      </c>
      <c r="F11" s="13">
        <v>127238</v>
      </c>
      <c r="G11" s="13">
        <v>190617</v>
      </c>
      <c r="H11" s="13">
        <v>23829</v>
      </c>
      <c r="I11" s="13">
        <v>149652</v>
      </c>
      <c r="J11" s="13">
        <v>136597</v>
      </c>
      <c r="K11" s="13">
        <v>201988</v>
      </c>
      <c r="L11" s="13">
        <v>150401</v>
      </c>
      <c r="M11" s="13">
        <v>67143</v>
      </c>
      <c r="N11" s="13">
        <v>40314</v>
      </c>
      <c r="O11" s="11">
        <f>SUM(B11:N11)</f>
        <v>1678117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1.356580476304924</v>
      </c>
      <c r="C15" s="19">
        <v>1.402047240018111</v>
      </c>
      <c r="D15" s="19">
        <v>1.367254164475631</v>
      </c>
      <c r="E15" s="19">
        <v>1.071224165532823</v>
      </c>
      <c r="F15" s="19">
        <v>1.567742514365085</v>
      </c>
      <c r="G15" s="19">
        <v>1.678167411428799</v>
      </c>
      <c r="H15" s="19">
        <v>1.789008550619884</v>
      </c>
      <c r="I15" s="19">
        <v>1.349830925355096</v>
      </c>
      <c r="J15" s="19">
        <v>1.391873191834595</v>
      </c>
      <c r="K15" s="19">
        <v>1.288296876587982</v>
      </c>
      <c r="L15" s="19">
        <v>1.407630277888655</v>
      </c>
      <c r="M15" s="19">
        <v>1.429309840908879</v>
      </c>
      <c r="N15" s="19">
        <v>1.271621050593744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799154.8799999999</v>
      </c>
      <c r="C17" s="24">
        <f aca="true" t="shared" si="2" ref="C17:N17">C18+C19+C20+C21+C22+C23+C24+C25</f>
        <v>578869.94</v>
      </c>
      <c r="D17" s="24">
        <f t="shared" si="2"/>
        <v>554710.38</v>
      </c>
      <c r="E17" s="24">
        <f t="shared" si="2"/>
        <v>157549.26000000004</v>
      </c>
      <c r="F17" s="24">
        <f t="shared" si="2"/>
        <v>531313.68</v>
      </c>
      <c r="G17" s="24">
        <f t="shared" si="2"/>
        <v>707932.7499999999</v>
      </c>
      <c r="H17" s="24">
        <f t="shared" si="2"/>
        <v>128230.59999999998</v>
      </c>
      <c r="I17" s="24">
        <f t="shared" si="2"/>
        <v>554274.89</v>
      </c>
      <c r="J17" s="24">
        <f t="shared" si="2"/>
        <v>508023.17000000004</v>
      </c>
      <c r="K17" s="24">
        <f t="shared" si="2"/>
        <v>647824.7200000001</v>
      </c>
      <c r="L17" s="24">
        <f t="shared" si="2"/>
        <v>607598.78</v>
      </c>
      <c r="M17" s="24">
        <f t="shared" si="2"/>
        <v>323400.62</v>
      </c>
      <c r="N17" s="24">
        <f t="shared" si="2"/>
        <v>155678.31000000003</v>
      </c>
      <c r="O17" s="24">
        <f>O18+O19+O20+O21+O22+O23+O24+O25</f>
        <v>6254561.9799999995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530332.95</v>
      </c>
      <c r="C18" s="30">
        <f t="shared" si="3"/>
        <v>380664.94</v>
      </c>
      <c r="D18" s="30">
        <f t="shared" si="3"/>
        <v>378592.12</v>
      </c>
      <c r="E18" s="30">
        <f t="shared" si="3"/>
        <v>134071.15</v>
      </c>
      <c r="F18" s="30">
        <f t="shared" si="3"/>
        <v>314755.15</v>
      </c>
      <c r="G18" s="30">
        <f t="shared" si="3"/>
        <v>387189.97</v>
      </c>
      <c r="H18" s="30">
        <f t="shared" si="3"/>
        <v>66357.09</v>
      </c>
      <c r="I18" s="30">
        <f t="shared" si="3"/>
        <v>371120.81</v>
      </c>
      <c r="J18" s="30">
        <f t="shared" si="3"/>
        <v>336627.4</v>
      </c>
      <c r="K18" s="30">
        <f t="shared" si="3"/>
        <v>457943.45</v>
      </c>
      <c r="L18" s="30">
        <f t="shared" si="3"/>
        <v>389206.12</v>
      </c>
      <c r="M18" s="30">
        <f t="shared" si="3"/>
        <v>201220.93</v>
      </c>
      <c r="N18" s="30">
        <f t="shared" si="3"/>
        <v>111887.91</v>
      </c>
      <c r="O18" s="30">
        <f aca="true" t="shared" si="4" ref="O18:O25">SUM(B18:N18)</f>
        <v>4059969.9899999998</v>
      </c>
    </row>
    <row r="19" spans="1:23" ht="18.75" customHeight="1">
      <c r="A19" s="26" t="s">
        <v>35</v>
      </c>
      <c r="B19" s="30">
        <f>IF(B15&lt;&gt;0,ROUND((B15-1)*B18,2),0)</f>
        <v>189106.38</v>
      </c>
      <c r="C19" s="30">
        <f aca="true" t="shared" si="5" ref="C19:N19">IF(C15&lt;&gt;0,ROUND((C15-1)*C18,2),0)</f>
        <v>153045.29</v>
      </c>
      <c r="D19" s="30">
        <f t="shared" si="5"/>
        <v>139039.53</v>
      </c>
      <c r="E19" s="30">
        <f t="shared" si="5"/>
        <v>9549.11</v>
      </c>
      <c r="F19" s="30">
        <f t="shared" si="5"/>
        <v>178699.88</v>
      </c>
      <c r="G19" s="30">
        <f t="shared" si="5"/>
        <v>262579.62</v>
      </c>
      <c r="H19" s="30">
        <f t="shared" si="5"/>
        <v>52356.31</v>
      </c>
      <c r="I19" s="30">
        <f t="shared" si="5"/>
        <v>129829.54</v>
      </c>
      <c r="J19" s="30">
        <f t="shared" si="5"/>
        <v>131915.25</v>
      </c>
      <c r="K19" s="30">
        <f t="shared" si="5"/>
        <v>132023.67</v>
      </c>
      <c r="L19" s="30">
        <f t="shared" si="5"/>
        <v>158652.2</v>
      </c>
      <c r="M19" s="30">
        <f t="shared" si="5"/>
        <v>86386.13</v>
      </c>
      <c r="N19" s="30">
        <f t="shared" si="5"/>
        <v>30391.11</v>
      </c>
      <c r="O19" s="30">
        <f t="shared" si="4"/>
        <v>1653574.0200000003</v>
      </c>
      <c r="W19" s="62"/>
    </row>
    <row r="20" spans="1:15" ht="18.75" customHeight="1">
      <c r="A20" s="26" t="s">
        <v>36</v>
      </c>
      <c r="B20" s="30">
        <v>27321.04</v>
      </c>
      <c r="C20" s="30">
        <v>22375.25</v>
      </c>
      <c r="D20" s="30">
        <v>13791.51</v>
      </c>
      <c r="E20" s="30">
        <v>5262.98</v>
      </c>
      <c r="F20" s="30">
        <v>13794.77</v>
      </c>
      <c r="G20" s="30">
        <v>21820.32</v>
      </c>
      <c r="H20" s="30">
        <v>2807.84</v>
      </c>
      <c r="I20" s="30">
        <v>17026.58</v>
      </c>
      <c r="J20" s="30">
        <v>17462.53</v>
      </c>
      <c r="K20" s="30">
        <v>22603.64</v>
      </c>
      <c r="L20" s="30">
        <v>24277.09</v>
      </c>
      <c r="M20" s="30">
        <v>10262.95</v>
      </c>
      <c r="N20" s="30">
        <v>4984.85</v>
      </c>
      <c r="O20" s="30">
        <f t="shared" si="4"/>
        <v>203791.35000000003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-64792.67</v>
      </c>
      <c r="C27" s="30">
        <f>+C28+C30+C43+C44+C47-C48</f>
        <v>-63214.38</v>
      </c>
      <c r="D27" s="30">
        <f t="shared" si="6"/>
        <v>-52830.70999999999</v>
      </c>
      <c r="E27" s="30">
        <f t="shared" si="6"/>
        <v>-9714.210000000001</v>
      </c>
      <c r="F27" s="30">
        <f t="shared" si="6"/>
        <v>-35659.590000000004</v>
      </c>
      <c r="G27" s="30">
        <f t="shared" si="6"/>
        <v>-51040.05</v>
      </c>
      <c r="H27" s="30">
        <f t="shared" si="6"/>
        <v>-21688.4</v>
      </c>
      <c r="I27" s="30">
        <f t="shared" si="6"/>
        <v>-59674.54</v>
      </c>
      <c r="J27" s="30">
        <f t="shared" si="6"/>
        <v>-46776.35</v>
      </c>
      <c r="K27" s="30">
        <f t="shared" si="6"/>
        <v>-42873.759999999995</v>
      </c>
      <c r="L27" s="30">
        <f t="shared" si="6"/>
        <v>-34478.88</v>
      </c>
      <c r="M27" s="30">
        <f t="shared" si="6"/>
        <v>-16784.71</v>
      </c>
      <c r="N27" s="30">
        <f t="shared" si="6"/>
        <v>-14593.779999999999</v>
      </c>
      <c r="O27" s="30">
        <f t="shared" si="6"/>
        <v>-514122.03</v>
      </c>
    </row>
    <row r="28" spans="1:15" ht="18.75" customHeight="1">
      <c r="A28" s="26" t="s">
        <v>40</v>
      </c>
      <c r="B28" s="31">
        <f>+B29</f>
        <v>-59659.6</v>
      </c>
      <c r="C28" s="31">
        <f>+C29</f>
        <v>-59391.2</v>
      </c>
      <c r="D28" s="31">
        <f aca="true" t="shared" si="7" ref="D28:O28">+D29</f>
        <v>-46565.2</v>
      </c>
      <c r="E28" s="31">
        <f t="shared" si="7"/>
        <v>-8681.2</v>
      </c>
      <c r="F28" s="31">
        <f t="shared" si="7"/>
        <v>-32177.2</v>
      </c>
      <c r="G28" s="31">
        <f t="shared" si="7"/>
        <v>-46428.8</v>
      </c>
      <c r="H28" s="31">
        <f t="shared" si="7"/>
        <v>-8135.6</v>
      </c>
      <c r="I28" s="31">
        <f t="shared" si="7"/>
        <v>-56117.6</v>
      </c>
      <c r="J28" s="31">
        <f t="shared" si="7"/>
        <v>-43432.4</v>
      </c>
      <c r="K28" s="31">
        <f t="shared" si="7"/>
        <v>-38667.2</v>
      </c>
      <c r="L28" s="31">
        <f t="shared" si="7"/>
        <v>-30549.2</v>
      </c>
      <c r="M28" s="31">
        <f t="shared" si="7"/>
        <v>-14740</v>
      </c>
      <c r="N28" s="31">
        <f t="shared" si="7"/>
        <v>-13560.8</v>
      </c>
      <c r="O28" s="31">
        <f t="shared" si="7"/>
        <v>-458106.00000000006</v>
      </c>
    </row>
    <row r="29" spans="1:26" ht="18.75" customHeight="1">
      <c r="A29" s="27" t="s">
        <v>41</v>
      </c>
      <c r="B29" s="16">
        <f>ROUND((-B9)*$G$3,2)</f>
        <v>-59659.6</v>
      </c>
      <c r="C29" s="16">
        <f aca="true" t="shared" si="8" ref="C29:N29">ROUND((-C9)*$G$3,2)</f>
        <v>-59391.2</v>
      </c>
      <c r="D29" s="16">
        <f t="shared" si="8"/>
        <v>-46565.2</v>
      </c>
      <c r="E29" s="16">
        <f t="shared" si="8"/>
        <v>-8681.2</v>
      </c>
      <c r="F29" s="16">
        <f t="shared" si="8"/>
        <v>-32177.2</v>
      </c>
      <c r="G29" s="16">
        <f t="shared" si="8"/>
        <v>-46428.8</v>
      </c>
      <c r="H29" s="16">
        <f t="shared" si="8"/>
        <v>-8135.6</v>
      </c>
      <c r="I29" s="16">
        <f t="shared" si="8"/>
        <v>-56117.6</v>
      </c>
      <c r="J29" s="16">
        <f t="shared" si="8"/>
        <v>-43432.4</v>
      </c>
      <c r="K29" s="16">
        <f t="shared" si="8"/>
        <v>-38667.2</v>
      </c>
      <c r="L29" s="16">
        <f t="shared" si="8"/>
        <v>-30549.2</v>
      </c>
      <c r="M29" s="16">
        <f t="shared" si="8"/>
        <v>-14740</v>
      </c>
      <c r="N29" s="16">
        <f t="shared" si="8"/>
        <v>-13560.8</v>
      </c>
      <c r="O29" s="32">
        <f aca="true" t="shared" si="9" ref="O29:O48">SUM(B29:N29)</f>
        <v>-458106.00000000006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-5133.07</v>
      </c>
      <c r="C30" s="31">
        <f aca="true" t="shared" si="10" ref="C30:O30">SUM(C31:C41)</f>
        <v>-3823.18</v>
      </c>
      <c r="D30" s="31">
        <f t="shared" si="10"/>
        <v>-3620.84</v>
      </c>
      <c r="E30" s="31">
        <f t="shared" si="10"/>
        <v>-1033.01</v>
      </c>
      <c r="F30" s="31">
        <f t="shared" si="10"/>
        <v>-3482.39</v>
      </c>
      <c r="G30" s="31">
        <f t="shared" si="10"/>
        <v>-4611.25</v>
      </c>
      <c r="H30" s="31">
        <f t="shared" si="10"/>
        <v>-12946.98</v>
      </c>
      <c r="I30" s="31">
        <f t="shared" si="10"/>
        <v>-3556.9399999999996</v>
      </c>
      <c r="J30" s="31">
        <f t="shared" si="10"/>
        <v>-3343.9500000000003</v>
      </c>
      <c r="K30" s="31">
        <f t="shared" si="10"/>
        <v>-4206.56</v>
      </c>
      <c r="L30" s="31">
        <f t="shared" si="10"/>
        <v>-3929.68</v>
      </c>
      <c r="M30" s="31">
        <f t="shared" si="10"/>
        <v>-2044.71</v>
      </c>
      <c r="N30" s="31">
        <f t="shared" si="10"/>
        <v>-1032.98</v>
      </c>
      <c r="O30" s="31">
        <f t="shared" si="10"/>
        <v>-52765.539999999986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-6251.61</v>
      </c>
      <c r="C39" s="33">
        <v>-4656.29</v>
      </c>
      <c r="D39" s="33">
        <v>-4409.85</v>
      </c>
      <c r="E39" s="33">
        <v>-1258.11</v>
      </c>
      <c r="F39" s="33">
        <v>-4241.24</v>
      </c>
      <c r="G39" s="33">
        <v>-5616.08</v>
      </c>
      <c r="H39" s="33">
        <v>-1011.67</v>
      </c>
      <c r="I39" s="33">
        <v>-4332.03</v>
      </c>
      <c r="J39" s="33">
        <v>-4072.63</v>
      </c>
      <c r="K39" s="33">
        <v>-5123.21</v>
      </c>
      <c r="L39" s="33">
        <v>-4785.99</v>
      </c>
      <c r="M39" s="33">
        <v>-2490.27</v>
      </c>
      <c r="N39" s="33">
        <v>-1258.1</v>
      </c>
      <c r="O39" s="33">
        <f t="shared" si="9"/>
        <v>-49507.07999999999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-12116.32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3">
        <f>SUM(B40:N40)</f>
        <v>-12116.32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5">
        <v>1118.54</v>
      </c>
      <c r="C41" s="35">
        <v>833.11</v>
      </c>
      <c r="D41" s="35">
        <v>789.01</v>
      </c>
      <c r="E41" s="35">
        <v>225.1</v>
      </c>
      <c r="F41" s="35">
        <v>758.85</v>
      </c>
      <c r="G41" s="35">
        <v>1004.83</v>
      </c>
      <c r="H41" s="35">
        <v>181.01</v>
      </c>
      <c r="I41" s="35">
        <v>775.09</v>
      </c>
      <c r="J41" s="35">
        <v>728.68</v>
      </c>
      <c r="K41" s="35">
        <v>916.65</v>
      </c>
      <c r="L41" s="35">
        <v>856.31</v>
      </c>
      <c r="M41" s="35">
        <v>445.56</v>
      </c>
      <c r="N41" s="35">
        <v>225.12</v>
      </c>
      <c r="O41" s="33">
        <f>SUM(B41:N41)</f>
        <v>8857.86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77</v>
      </c>
      <c r="B43" s="35">
        <v>0</v>
      </c>
      <c r="C43" s="35">
        <v>0</v>
      </c>
      <c r="D43" s="35">
        <v>-2644.67</v>
      </c>
      <c r="E43" s="35">
        <v>0</v>
      </c>
      <c r="F43" s="35">
        <v>0</v>
      </c>
      <c r="G43" s="35">
        <v>0</v>
      </c>
      <c r="H43" s="35">
        <v>-605.82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-3250.4900000000002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734362.2099999998</v>
      </c>
      <c r="C46" s="36">
        <f t="shared" si="11"/>
        <v>515655.55999999994</v>
      </c>
      <c r="D46" s="36">
        <f t="shared" si="11"/>
        <v>501879.67000000004</v>
      </c>
      <c r="E46" s="36">
        <f t="shared" si="11"/>
        <v>147835.05000000005</v>
      </c>
      <c r="F46" s="36">
        <f t="shared" si="11"/>
        <v>495654.09</v>
      </c>
      <c r="G46" s="36">
        <f t="shared" si="11"/>
        <v>656892.6999999998</v>
      </c>
      <c r="H46" s="36">
        <f t="shared" si="11"/>
        <v>106542.19999999998</v>
      </c>
      <c r="I46" s="36">
        <f t="shared" si="11"/>
        <v>494600.35000000003</v>
      </c>
      <c r="J46" s="36">
        <f t="shared" si="11"/>
        <v>461246.82000000007</v>
      </c>
      <c r="K46" s="36">
        <f t="shared" si="11"/>
        <v>604950.9600000001</v>
      </c>
      <c r="L46" s="36">
        <f t="shared" si="11"/>
        <v>573119.9</v>
      </c>
      <c r="M46" s="36">
        <f t="shared" si="11"/>
        <v>306615.91</v>
      </c>
      <c r="N46" s="36">
        <f t="shared" si="11"/>
        <v>141084.53000000003</v>
      </c>
      <c r="O46" s="36">
        <f>SUM(B46:N46)</f>
        <v>5740439.950000001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734362.2</v>
      </c>
      <c r="C52" s="51">
        <f t="shared" si="12"/>
        <v>515655.56000000006</v>
      </c>
      <c r="D52" s="51">
        <f t="shared" si="12"/>
        <v>501879.67</v>
      </c>
      <c r="E52" s="51">
        <f t="shared" si="12"/>
        <v>147835.05</v>
      </c>
      <c r="F52" s="51">
        <f t="shared" si="12"/>
        <v>495654.1</v>
      </c>
      <c r="G52" s="51">
        <f t="shared" si="12"/>
        <v>656892.71</v>
      </c>
      <c r="H52" s="51">
        <f t="shared" si="12"/>
        <v>106542.2</v>
      </c>
      <c r="I52" s="51">
        <f t="shared" si="12"/>
        <v>494600.34</v>
      </c>
      <c r="J52" s="51">
        <f t="shared" si="12"/>
        <v>461246.83</v>
      </c>
      <c r="K52" s="51">
        <f t="shared" si="12"/>
        <v>604950.95</v>
      </c>
      <c r="L52" s="51">
        <f t="shared" si="12"/>
        <v>573119.9</v>
      </c>
      <c r="M52" s="51">
        <f t="shared" si="12"/>
        <v>306615.9</v>
      </c>
      <c r="N52" s="51">
        <f t="shared" si="12"/>
        <v>141084.53</v>
      </c>
      <c r="O52" s="36">
        <f t="shared" si="12"/>
        <v>5740439.94</v>
      </c>
      <c r="P52" s="42"/>
      <c r="Q52"/>
    </row>
    <row r="53" spans="1:18" ht="18.75" customHeight="1">
      <c r="A53" s="26" t="s">
        <v>57</v>
      </c>
      <c r="B53" s="51">
        <v>610355.1</v>
      </c>
      <c r="C53" s="51">
        <v>379378.33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989733.4299999999</v>
      </c>
      <c r="P53"/>
      <c r="Q53"/>
      <c r="R53" s="43"/>
    </row>
    <row r="54" spans="1:16" ht="18.75" customHeight="1">
      <c r="A54" s="26" t="s">
        <v>58</v>
      </c>
      <c r="B54" s="51">
        <v>124007.1</v>
      </c>
      <c r="C54" s="51">
        <v>136277.23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260284.33000000002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501879.67</v>
      </c>
      <c r="E55" s="52">
        <v>0</v>
      </c>
      <c r="F55" s="52">
        <v>0</v>
      </c>
      <c r="G55" s="52">
        <v>0</v>
      </c>
      <c r="H55" s="51">
        <v>106542.2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608421.87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147835.05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147835.05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495654.1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495654.1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656892.71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656892.71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494600.34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494600.34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461246.83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461246.83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604950.95</v>
      </c>
      <c r="L61" s="31">
        <v>573119.9</v>
      </c>
      <c r="M61" s="52">
        <v>0</v>
      </c>
      <c r="N61" s="52">
        <v>0</v>
      </c>
      <c r="O61" s="36">
        <f t="shared" si="13"/>
        <v>1178070.85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306615.9</v>
      </c>
      <c r="N62" s="52">
        <v>0</v>
      </c>
      <c r="O62" s="36">
        <f t="shared" si="13"/>
        <v>306615.9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141084.53</v>
      </c>
      <c r="O63" s="55">
        <f t="shared" si="13"/>
        <v>141084.53</v>
      </c>
      <c r="P63"/>
      <c r="S63"/>
      <c r="Z63"/>
    </row>
    <row r="64" spans="1:12" ht="21" customHeight="1">
      <c r="A64" s="56" t="s">
        <v>76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2021-10-22T12:43:20Z</dcterms:modified>
  <cp:category/>
  <cp:version/>
  <cp:contentType/>
  <cp:contentStatus/>
</cp:coreProperties>
</file>