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<sst xmlns="http://schemas.openxmlformats.org/spreadsheetml/2006/main" count="81" uniqueCount="78">
  <si>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</si>
  <si>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</si>
  <si>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</si>
  <si>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</si>
  <si>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</si>
  <si>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</si>
  <si>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</si>
  <si>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</si>
  <si>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</si>
  <si>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</si>
  <si>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</si>
  <si>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</si>
  <si>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</si>
  <si>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</si>
  <si>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</si>
  <si>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</si>
  <si>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</si>
  <si>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</si>
  <si>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</si>
  <si>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</si>
  <si>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</si>
  <si>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</si>
  <si>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</si>
  <si>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</si>
  <si>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</si>
  <si>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</si>
  <si>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</si>
  <si>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</si>
  <si>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</si>
  <si>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</si>
  <si>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</si>
  <si>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</si>
  <si>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</si>
  <si>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</si>
  <si>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</si>
  <si>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</si>
  <si>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</si>
  <si>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</si>
  <si>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</si>
  <si>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</si>
  <si>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</si>
  <si>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</si>
  <si>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</si>
  <si>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</si>
  <si>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</si>
  <si>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</si>
  <si>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</si>
  <si>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</si>
  <si>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</si>
  <si>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</si>
  <si>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</si>
  <si>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</si>
  <si>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</si>
  <si>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</si>
  <si>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</si>
  <si>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</si>
  <si>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</si>
  <si>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</si>
  <si>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</si>
  <si>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</si>
  <si>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</si>
  <si>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</si>
  <si>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</si>
  <si>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</si>
  <si>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</si>
  <si>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</si>
  <si>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</si>
  <si>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</si>
  <si>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</si>
  <si>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</si>
  <si>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</si>
  <si>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</si>
  <si>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</si>
  <si>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15/10/21 - VENCIMENTO 22/10/21</t>
  </si>
  <si>
    <t>5.3. Revisão de Remuneração pelo Transporte Coletivo(1)</t>
  </si>
  <si>
    <t>Nota: (1) Revisões do período de 19/03 a 03/12/20, lotes D3 e D7.</t>
  </si>
  <si>
    <t>5.2.10. Maggi Adm. de Consórcios LTDA</t>
  </si>
  <si>
    <t>5.2.11. Amortização do Investimento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</si>
</sst>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7" sqref="Q5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342332</v>
      </c>
      <c r="C7" s="9">
        <f t="shared" si="0"/>
        <v>247789</v>
      </c>
      <c r="D7" s="9">
        <f t="shared" si="0"/>
        <v>256567</v>
      </c>
      <c r="E7" s="9">
        <f t="shared" si="0"/>
        <v>56349</v>
      </c>
      <c r="F7" s="9">
        <f t="shared" si="0"/>
        <v>198181</v>
      </c>
      <c r="G7" s="9">
        <f t="shared" si="0"/>
        <v>316815</v>
      </c>
      <c r="H7" s="9">
        <f t="shared" si="0"/>
        <v>43985</v>
      </c>
      <c r="I7" s="9">
        <f t="shared" si="0"/>
        <v>245946</v>
      </c>
      <c r="J7" s="9">
        <f t="shared" si="0"/>
        <v>218015</v>
      </c>
      <c r="K7" s="9">
        <f t="shared" si="0"/>
        <v>314517</v>
      </c>
      <c r="L7" s="9">
        <f t="shared" si="0"/>
        <v>229934</v>
      </c>
      <c r="M7" s="9">
        <f t="shared" si="0"/>
        <v>112532</v>
      </c>
      <c r="N7" s="9">
        <f t="shared" si="0"/>
        <v>72576</v>
      </c>
      <c r="O7" s="9">
        <f t="shared" si="0"/>
        <v>2655538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15696</v>
      </c>
      <c r="C8" s="11">
        <f t="shared" si="1"/>
        <v>16235</v>
      </c>
      <c r="D8" s="11">
        <f t="shared" si="1"/>
        <v>11388</v>
      </c>
      <c r="E8" s="11">
        <f t="shared" si="1"/>
        <v>2312</v>
      </c>
      <c r="F8" s="11">
        <f t="shared" si="1"/>
        <v>8620</v>
      </c>
      <c r="G8" s="11">
        <f t="shared" si="1"/>
        <v>12928</v>
      </c>
      <c r="H8" s="11">
        <f t="shared" si="1"/>
        <v>2361</v>
      </c>
      <c r="I8" s="11">
        <f t="shared" si="1"/>
        <v>15844</v>
      </c>
      <c r="J8" s="11">
        <f t="shared" si="1"/>
        <v>12078</v>
      </c>
      <c r="K8" s="11">
        <f t="shared" si="1"/>
        <v>9676</v>
      </c>
      <c r="L8" s="11">
        <f t="shared" si="1"/>
        <v>7745</v>
      </c>
      <c r="M8" s="11">
        <f t="shared" si="1"/>
        <v>4866</v>
      </c>
      <c r="N8" s="11">
        <f t="shared" si="1"/>
        <v>4473</v>
      </c>
      <c r="O8" s="11">
        <f t="shared" si="1"/>
        <v>124222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15696</v>
      </c>
      <c r="C9" s="11">
        <v>16235</v>
      </c>
      <c r="D9" s="11">
        <v>11388</v>
      </c>
      <c r="E9" s="11">
        <v>2312</v>
      </c>
      <c r="F9" s="11">
        <v>8620</v>
      </c>
      <c r="G9" s="11">
        <v>12928</v>
      </c>
      <c r="H9" s="11">
        <v>2361</v>
      </c>
      <c r="I9" s="11">
        <v>15843</v>
      </c>
      <c r="J9" s="11">
        <v>12078</v>
      </c>
      <c r="K9" s="11">
        <v>9665</v>
      </c>
      <c r="L9" s="11">
        <v>7745</v>
      </c>
      <c r="M9" s="11">
        <v>4862</v>
      </c>
      <c r="N9" s="11">
        <v>4472</v>
      </c>
      <c r="O9" s="11">
        <f>SUM(B9:N9)</f>
        <v>124205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11</v>
      </c>
      <c r="L10" s="13">
        <v>0</v>
      </c>
      <c r="M10" s="13">
        <v>4</v>
      </c>
      <c r="N10" s="13">
        <v>1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326636</v>
      </c>
      <c r="C11" s="13">
        <v>231554</v>
      </c>
      <c r="D11" s="13">
        <v>245179</v>
      </c>
      <c r="E11" s="13">
        <v>54037</v>
      </c>
      <c r="F11" s="13">
        <v>189561</v>
      </c>
      <c r="G11" s="13">
        <v>303887</v>
      </c>
      <c r="H11" s="13">
        <v>41624</v>
      </c>
      <c r="I11" s="13">
        <v>230102</v>
      </c>
      <c r="J11" s="13">
        <v>205937</v>
      </c>
      <c r="K11" s="13">
        <v>304841</v>
      </c>
      <c r="L11" s="13">
        <v>222189</v>
      </c>
      <c r="M11" s="13">
        <v>107666</v>
      </c>
      <c r="N11" s="13">
        <v>68103</v>
      </c>
      <c r="O11" s="11">
        <f>SUM(B11:N11)</f>
        <v>2531316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1.374169839729023</v>
      </c>
      <c r="C15" s="19">
        <v>1.39321081608639</v>
      </c>
      <c r="D15" s="19">
        <v>1.310285217067884</v>
      </c>
      <c r="E15" s="19">
        <v>1.054354505167683</v>
      </c>
      <c r="F15" s="19">
        <v>1.483297346605647</v>
      </c>
      <c r="G15" s="19">
        <v>1.669381204880608</v>
      </c>
      <c r="H15" s="19">
        <v>1.789008550619884</v>
      </c>
      <c r="I15" s="19">
        <v>1.355938757228131</v>
      </c>
      <c r="J15" s="19">
        <v>1.39520302968943</v>
      </c>
      <c r="K15" s="19">
        <v>1.264915812216002</v>
      </c>
      <c r="L15" s="19">
        <v>1.390429097503867</v>
      </c>
      <c r="M15" s="19">
        <v>1.373358171662139</v>
      </c>
      <c r="N15" s="19">
        <v>1.263086697866761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1142933.31</v>
      </c>
      <c r="C17" s="24">
        <f aca="true" t="shared" si="2" ref="C17:N17">C18+C19+C20+C21+C22+C23+C24+C25</f>
        <v>847273.44</v>
      </c>
      <c r="D17" s="24">
        <f t="shared" si="2"/>
        <v>720625.42</v>
      </c>
      <c r="E17" s="24">
        <f t="shared" si="2"/>
        <v>220879.12</v>
      </c>
      <c r="F17" s="24">
        <f t="shared" si="2"/>
        <v>733344.5800000001</v>
      </c>
      <c r="G17" s="24">
        <f t="shared" si="2"/>
        <v>1087779.24</v>
      </c>
      <c r="H17" s="24">
        <f t="shared" si="2"/>
        <v>213651.85</v>
      </c>
      <c r="I17" s="24">
        <f t="shared" si="2"/>
        <v>820642.5</v>
      </c>
      <c r="J17" s="24">
        <f t="shared" si="2"/>
        <v>746831.7799999999</v>
      </c>
      <c r="K17" s="24">
        <f t="shared" si="2"/>
        <v>934467.4700000001</v>
      </c>
      <c r="L17" s="24">
        <f t="shared" si="2"/>
        <v>860793.79</v>
      </c>
      <c r="M17" s="24">
        <f t="shared" si="2"/>
        <v>481018.55</v>
      </c>
      <c r="N17" s="24">
        <f t="shared" si="2"/>
        <v>253504.89</v>
      </c>
      <c r="O17" s="24">
        <f>O18+O19+O20+O21+O22+O23+O24+O25</f>
        <v>9063745.940000001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762613</v>
      </c>
      <c r="C18" s="30">
        <f t="shared" si="3"/>
        <v>570236.83</v>
      </c>
      <c r="D18" s="30">
        <f t="shared" si="3"/>
        <v>517803.52</v>
      </c>
      <c r="E18" s="30">
        <f t="shared" si="3"/>
        <v>194280.08</v>
      </c>
      <c r="F18" s="30">
        <f t="shared" si="3"/>
        <v>463604.81</v>
      </c>
      <c r="G18" s="30">
        <f t="shared" si="3"/>
        <v>609773.83</v>
      </c>
      <c r="H18" s="30">
        <f t="shared" si="3"/>
        <v>113666.04</v>
      </c>
      <c r="I18" s="30">
        <f t="shared" si="3"/>
        <v>562011.2</v>
      </c>
      <c r="J18" s="30">
        <f t="shared" si="3"/>
        <v>501063.87</v>
      </c>
      <c r="K18" s="30">
        <f t="shared" si="3"/>
        <v>683288.18</v>
      </c>
      <c r="L18" s="30">
        <f t="shared" si="3"/>
        <v>568764.74</v>
      </c>
      <c r="M18" s="30">
        <f t="shared" si="3"/>
        <v>321211.34</v>
      </c>
      <c r="N18" s="30">
        <f t="shared" si="3"/>
        <v>187122.7</v>
      </c>
      <c r="O18" s="30">
        <f aca="true" t="shared" si="4" ref="O18:O25">SUM(B18:N18)</f>
        <v>6055440.140000001</v>
      </c>
    </row>
    <row r="19" spans="1:23" ht="18.75" customHeight="1">
      <c r="A19" s="26" t="s">
        <v>35</v>
      </c>
      <c r="B19" s="30">
        <f>IF(B15&lt;&gt;0,ROUND((B15-1)*B18,2),0)</f>
        <v>285346.78</v>
      </c>
      <c r="C19" s="30">
        <f aca="true" t="shared" si="5" ref="C19:N19">IF(C15&lt;&gt;0,ROUND((C15-1)*C18,2),0)</f>
        <v>224223.29</v>
      </c>
      <c r="D19" s="30">
        <f t="shared" si="5"/>
        <v>160666.78</v>
      </c>
      <c r="E19" s="30">
        <f t="shared" si="5"/>
        <v>10560</v>
      </c>
      <c r="F19" s="30">
        <f t="shared" si="5"/>
        <v>224058.97</v>
      </c>
      <c r="G19" s="30">
        <f t="shared" si="5"/>
        <v>408171.14</v>
      </c>
      <c r="H19" s="30">
        <f t="shared" si="5"/>
        <v>89683.48</v>
      </c>
      <c r="I19" s="30">
        <f t="shared" si="5"/>
        <v>200041.57</v>
      </c>
      <c r="J19" s="30">
        <f t="shared" si="5"/>
        <v>198021.96</v>
      </c>
      <c r="K19" s="30">
        <f t="shared" si="5"/>
        <v>181013.84</v>
      </c>
      <c r="L19" s="30">
        <f t="shared" si="5"/>
        <v>222062.3</v>
      </c>
      <c r="M19" s="30">
        <f t="shared" si="5"/>
        <v>119926.88</v>
      </c>
      <c r="N19" s="30">
        <f t="shared" si="5"/>
        <v>49229.49</v>
      </c>
      <c r="O19" s="30">
        <f t="shared" si="4"/>
        <v>2373006.48</v>
      </c>
      <c r="W19" s="62"/>
    </row>
    <row r="20" spans="1:15" ht="18.75" customHeight="1">
      <c r="A20" s="26" t="s">
        <v>36</v>
      </c>
      <c r="B20" s="30">
        <v>42579.02</v>
      </c>
      <c r="C20" s="30">
        <v>30028.86</v>
      </c>
      <c r="D20" s="30">
        <v>18867.9</v>
      </c>
      <c r="E20" s="30">
        <v>7373.02</v>
      </c>
      <c r="F20" s="30">
        <v>21616.92</v>
      </c>
      <c r="G20" s="30">
        <v>33491.43</v>
      </c>
      <c r="H20" s="30">
        <v>3592.97</v>
      </c>
      <c r="I20" s="30">
        <v>22291.77</v>
      </c>
      <c r="J20" s="30">
        <v>25727.96</v>
      </c>
      <c r="K20" s="30">
        <v>34911.49</v>
      </c>
      <c r="L20" s="30">
        <v>34503.38</v>
      </c>
      <c r="M20" s="30">
        <v>14349.72</v>
      </c>
      <c r="N20" s="30">
        <v>8738.26</v>
      </c>
      <c r="O20" s="30">
        <f t="shared" si="4"/>
        <v>298072.69999999995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-73716.23999999999</v>
      </c>
      <c r="C27" s="30">
        <f>+C28+C30+C43+C44+C47-C48</f>
        <v>-74958.99</v>
      </c>
      <c r="D27" s="30">
        <f t="shared" si="6"/>
        <v>-56541.99999999999</v>
      </c>
      <c r="E27" s="30">
        <f t="shared" si="6"/>
        <v>-11078.009999999998</v>
      </c>
      <c r="F27" s="30">
        <f t="shared" si="6"/>
        <v>-40952.46</v>
      </c>
      <c r="G27" s="30">
        <f t="shared" si="6"/>
        <v>-61366.649999999994</v>
      </c>
      <c r="H27" s="30">
        <f>+H28+H30+H43+H44+H47-H48</f>
        <v>-32963.67</v>
      </c>
      <c r="I27" s="30">
        <f t="shared" si="6"/>
        <v>-73053.15</v>
      </c>
      <c r="J27" s="30">
        <f t="shared" si="6"/>
        <v>-56231.56</v>
      </c>
      <c r="K27" s="30">
        <f t="shared" si="6"/>
        <v>-46359.83</v>
      </c>
      <c r="L27" s="30">
        <f t="shared" si="6"/>
        <v>-37602.99</v>
      </c>
      <c r="M27" s="30">
        <f t="shared" si="6"/>
        <v>-23341.66</v>
      </c>
      <c r="N27" s="30">
        <f t="shared" si="6"/>
        <v>-20720.48</v>
      </c>
      <c r="O27" s="30">
        <f t="shared" si="6"/>
        <v>-608887.6900000002</v>
      </c>
    </row>
    <row r="28" spans="1:15" ht="18.75" customHeight="1">
      <c r="A28" s="26" t="s">
        <v>40</v>
      </c>
      <c r="B28" s="31">
        <f>+B29</f>
        <v>-69062.4</v>
      </c>
      <c r="C28" s="31">
        <f>+C29</f>
        <v>-71434</v>
      </c>
      <c r="D28" s="31">
        <f aca="true" t="shared" si="7" ref="D28:O28">+D29</f>
        <v>-50107.2</v>
      </c>
      <c r="E28" s="31">
        <f t="shared" si="7"/>
        <v>-10172.8</v>
      </c>
      <c r="F28" s="31">
        <f t="shared" si="7"/>
        <v>-37928</v>
      </c>
      <c r="G28" s="31">
        <f t="shared" si="7"/>
        <v>-56883.2</v>
      </c>
      <c r="H28" s="31">
        <f t="shared" si="7"/>
        <v>-10388.4</v>
      </c>
      <c r="I28" s="31">
        <f t="shared" si="7"/>
        <v>-69709.2</v>
      </c>
      <c r="J28" s="31">
        <f t="shared" si="7"/>
        <v>-53143.2</v>
      </c>
      <c r="K28" s="31">
        <f t="shared" si="7"/>
        <v>-42526</v>
      </c>
      <c r="L28" s="31">
        <f t="shared" si="7"/>
        <v>-34078</v>
      </c>
      <c r="M28" s="31">
        <f t="shared" si="7"/>
        <v>-21392.8</v>
      </c>
      <c r="N28" s="31">
        <f t="shared" si="7"/>
        <v>-19676.8</v>
      </c>
      <c r="O28" s="31">
        <f t="shared" si="7"/>
        <v>-546502.0000000001</v>
      </c>
    </row>
    <row r="29" spans="1:26" ht="18.75" customHeight="1">
      <c r="A29" s="27" t="s">
        <v>41</v>
      </c>
      <c r="B29" s="16">
        <f>ROUND((-B9)*$G$3,2)</f>
        <v>-69062.4</v>
      </c>
      <c r="C29" s="16">
        <f aca="true" t="shared" si="8" ref="C29:N29">ROUND((-C9)*$G$3,2)</f>
        <v>-71434</v>
      </c>
      <c r="D29" s="16">
        <f t="shared" si="8"/>
        <v>-50107.2</v>
      </c>
      <c r="E29" s="16">
        <f t="shared" si="8"/>
        <v>-10172.8</v>
      </c>
      <c r="F29" s="16">
        <f t="shared" si="8"/>
        <v>-37928</v>
      </c>
      <c r="G29" s="16">
        <f t="shared" si="8"/>
        <v>-56883.2</v>
      </c>
      <c r="H29" s="16">
        <f t="shared" si="8"/>
        <v>-10388.4</v>
      </c>
      <c r="I29" s="16">
        <f t="shared" si="8"/>
        <v>-69709.2</v>
      </c>
      <c r="J29" s="16">
        <f t="shared" si="8"/>
        <v>-53143.2</v>
      </c>
      <c r="K29" s="16">
        <f t="shared" si="8"/>
        <v>-42526</v>
      </c>
      <c r="L29" s="16">
        <f t="shared" si="8"/>
        <v>-34078</v>
      </c>
      <c r="M29" s="16">
        <f t="shared" si="8"/>
        <v>-21392.8</v>
      </c>
      <c r="N29" s="16">
        <f t="shared" si="8"/>
        <v>-19676.8</v>
      </c>
      <c r="O29" s="32">
        <f aca="true" t="shared" si="9" ref="O29:O48">SUM(B29:N29)</f>
        <v>-546502.0000000001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-4653.84</v>
      </c>
      <c r="C30" s="31">
        <f aca="true" t="shared" si="10" ref="C30:O30">SUM(C31:C41)</f>
        <v>-3524.99</v>
      </c>
      <c r="D30" s="31">
        <f t="shared" si="10"/>
        <v>-2960.56</v>
      </c>
      <c r="E30" s="31">
        <f t="shared" si="10"/>
        <v>-905.21</v>
      </c>
      <c r="F30" s="31">
        <f t="shared" si="10"/>
        <v>-3024.46</v>
      </c>
      <c r="G30" s="31">
        <f t="shared" si="10"/>
        <v>-4483.45</v>
      </c>
      <c r="H30" s="31">
        <f>SUM(H31:H41)</f>
        <v>-21542.35</v>
      </c>
      <c r="I30" s="31">
        <f t="shared" si="10"/>
        <v>-3343.9500000000003</v>
      </c>
      <c r="J30" s="31">
        <f t="shared" si="10"/>
        <v>-3088.36</v>
      </c>
      <c r="K30" s="31">
        <f t="shared" si="10"/>
        <v>-3833.8300000000004</v>
      </c>
      <c r="L30" s="31">
        <f t="shared" si="10"/>
        <v>-3524.99</v>
      </c>
      <c r="M30" s="31">
        <f t="shared" si="10"/>
        <v>-1948.86</v>
      </c>
      <c r="N30" s="31">
        <f t="shared" si="10"/>
        <v>-1043.6799999999998</v>
      </c>
      <c r="O30" s="31">
        <f t="shared" si="10"/>
        <v>-57878.530000000006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-5667.96</v>
      </c>
      <c r="C39" s="33">
        <v>-4293.12</v>
      </c>
      <c r="D39" s="33">
        <v>-3605.7</v>
      </c>
      <c r="E39" s="33">
        <v>-1102.46</v>
      </c>
      <c r="F39" s="33">
        <v>-3683.52</v>
      </c>
      <c r="G39" s="33">
        <v>-5460.44</v>
      </c>
      <c r="H39" s="33">
        <v>-1076.52</v>
      </c>
      <c r="I39" s="33">
        <v>-4072.63</v>
      </c>
      <c r="J39" s="33">
        <v>-3761.34</v>
      </c>
      <c r="K39" s="33">
        <v>-4669.26</v>
      </c>
      <c r="L39" s="33">
        <v>-4293.12</v>
      </c>
      <c r="M39" s="33">
        <v>-2373.54</v>
      </c>
      <c r="N39" s="33">
        <v>-1271.08</v>
      </c>
      <c r="O39" s="33">
        <f t="shared" si="9"/>
        <v>-45330.69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76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-20658.44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3">
        <f>SUM(B40:N40)</f>
        <v>-20658.44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5">
        <v>1014.12</v>
      </c>
      <c r="C41" s="35">
        <v>768.13</v>
      </c>
      <c r="D41" s="35">
        <v>645.14</v>
      </c>
      <c r="E41" s="35">
        <v>197.25</v>
      </c>
      <c r="F41" s="35">
        <v>659.06</v>
      </c>
      <c r="G41" s="35">
        <v>976.99</v>
      </c>
      <c r="H41" s="35">
        <v>192.61</v>
      </c>
      <c r="I41" s="35">
        <v>728.68</v>
      </c>
      <c r="J41" s="35">
        <v>672.98</v>
      </c>
      <c r="K41" s="35">
        <v>835.43</v>
      </c>
      <c r="L41" s="35">
        <v>768.13</v>
      </c>
      <c r="M41" s="35">
        <v>424.68</v>
      </c>
      <c r="N41" s="35">
        <v>227.4</v>
      </c>
      <c r="O41" s="33">
        <f>SUM(B41:N41)</f>
        <v>8110.599999999999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74</v>
      </c>
      <c r="B43" s="35">
        <v>0</v>
      </c>
      <c r="C43" s="35">
        <v>0</v>
      </c>
      <c r="D43" s="35">
        <v>-3474.24</v>
      </c>
      <c r="E43" s="35">
        <v>0</v>
      </c>
      <c r="F43" s="35">
        <v>0</v>
      </c>
      <c r="G43" s="35">
        <v>0</v>
      </c>
      <c r="H43" s="35">
        <v>-1032.92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-4507.16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1069217.07</v>
      </c>
      <c r="C46" s="36">
        <f t="shared" si="11"/>
        <v>772314.45</v>
      </c>
      <c r="D46" s="36">
        <f t="shared" si="11"/>
        <v>664083.42</v>
      </c>
      <c r="E46" s="36">
        <f t="shared" si="11"/>
        <v>209801.11</v>
      </c>
      <c r="F46" s="36">
        <f t="shared" si="11"/>
        <v>692392.1200000001</v>
      </c>
      <c r="G46" s="36">
        <f t="shared" si="11"/>
        <v>1026412.59</v>
      </c>
      <c r="H46" s="36">
        <f>+H17+H27</f>
        <v>180688.18</v>
      </c>
      <c r="I46" s="36">
        <f t="shared" si="11"/>
        <v>747589.35</v>
      </c>
      <c r="J46" s="36">
        <f t="shared" si="11"/>
        <v>690600.22</v>
      </c>
      <c r="K46" s="36">
        <f t="shared" si="11"/>
        <v>888107.6400000001</v>
      </c>
      <c r="L46" s="36">
        <f t="shared" si="11"/>
        <v>823190.8</v>
      </c>
      <c r="M46" s="36">
        <f t="shared" si="11"/>
        <v>457676.89</v>
      </c>
      <c r="N46" s="36">
        <f t="shared" si="11"/>
        <v>232784.41</v>
      </c>
      <c r="O46" s="36">
        <f>SUM(B46:N46)</f>
        <v>8454858.249999998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1069217.07</v>
      </c>
      <c r="C52" s="51">
        <f t="shared" si="12"/>
        <v>772314.4400000001</v>
      </c>
      <c r="D52" s="51">
        <f t="shared" si="12"/>
        <v>664083.42</v>
      </c>
      <c r="E52" s="51">
        <f t="shared" si="12"/>
        <v>209801.11</v>
      </c>
      <c r="F52" s="51">
        <f t="shared" si="12"/>
        <v>692392.13</v>
      </c>
      <c r="G52" s="51">
        <f t="shared" si="12"/>
        <v>1026412.59</v>
      </c>
      <c r="H52" s="51">
        <f t="shared" si="12"/>
        <v>180688.17</v>
      </c>
      <c r="I52" s="51">
        <f t="shared" si="12"/>
        <v>747589.36</v>
      </c>
      <c r="J52" s="51">
        <f t="shared" si="12"/>
        <v>690600.23</v>
      </c>
      <c r="K52" s="51">
        <f t="shared" si="12"/>
        <v>888107.64</v>
      </c>
      <c r="L52" s="51">
        <f t="shared" si="12"/>
        <v>823190.8</v>
      </c>
      <c r="M52" s="51">
        <f t="shared" si="12"/>
        <v>457676.89</v>
      </c>
      <c r="N52" s="51">
        <f t="shared" si="12"/>
        <v>232784.41</v>
      </c>
      <c r="O52" s="36">
        <f t="shared" si="12"/>
        <v>8454858.259999998</v>
      </c>
      <c r="Q52"/>
    </row>
    <row r="53" spans="1:18" ht="18.75" customHeight="1">
      <c r="A53" s="26" t="s">
        <v>57</v>
      </c>
      <c r="B53" s="51">
        <v>884534.27</v>
      </c>
      <c r="C53" s="51">
        <v>565456.02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1449990.29</v>
      </c>
      <c r="P53"/>
      <c r="Q53"/>
      <c r="R53" s="43"/>
    </row>
    <row r="54" spans="1:16" ht="18.75" customHeight="1">
      <c r="A54" s="26" t="s">
        <v>58</v>
      </c>
      <c r="B54" s="51">
        <v>184682.8</v>
      </c>
      <c r="C54" s="51">
        <v>206858.42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391541.22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664083.42</v>
      </c>
      <c r="E55" s="52">
        <v>0</v>
      </c>
      <c r="F55" s="52">
        <v>0</v>
      </c>
      <c r="G55" s="52">
        <v>0</v>
      </c>
      <c r="H55" s="51">
        <v>180688.17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844771.5900000001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209801.11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209801.11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692392.13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692392.13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1026412.59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1026412.59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747589.36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747589.36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690600.23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690600.23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888107.64</v>
      </c>
      <c r="L61" s="31">
        <v>823190.8</v>
      </c>
      <c r="M61" s="52">
        <v>0</v>
      </c>
      <c r="N61" s="52">
        <v>0</v>
      </c>
      <c r="O61" s="36">
        <f t="shared" si="13"/>
        <v>1711298.44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457676.89</v>
      </c>
      <c r="N62" s="52">
        <v>0</v>
      </c>
      <c r="O62" s="36">
        <f t="shared" si="13"/>
        <v>457676.89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232784.41</v>
      </c>
      <c r="O63" s="55">
        <f t="shared" si="13"/>
        <v>232784.41</v>
      </c>
      <c r="P63"/>
      <c r="S63"/>
      <c r="Z63"/>
    </row>
    <row r="64" spans="1:12" ht="21" customHeight="1">
      <c r="A64" s="56" t="s">
        <v>75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2021-10-22T12:27:03Z</dcterms:modified>
  <cp:category/>
  <cp:version/>
  <cp:contentType/>
  <cp:contentStatus/>
</cp:coreProperties>
</file>