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<sst xmlns="http://schemas.openxmlformats.org/spreadsheetml/2006/main" count="81" uniqueCount="78">
  <si>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</si>
  <si>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</si>
  <si>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</si>
  <si>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</si>
  <si>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</si>
  <si>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</si>
  <si>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</si>
  <si>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</si>
  <si>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</si>
  <si>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</si>
  <si>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</si>
  <si>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</si>
  <si>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</si>
  <si>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</si>
  <si>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</si>
  <si>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</si>
  <si>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</si>
  <si>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</si>
  <si>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</si>
  <si>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</si>
  <si>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</si>
  <si>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</si>
  <si>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</si>
  <si>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</si>
  <si>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</si>
  <si>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</si>
  <si>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</si>
  <si>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</si>
  <si>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</si>
  <si>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</si>
  <si>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</si>
  <si>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</si>
  <si>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</si>
  <si>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</si>
  <si>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</si>
  <si>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</si>
  <si>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</si>
  <si>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</si>
  <si>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</si>
  <si>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</si>
  <si>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</si>
  <si>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</si>
  <si>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</si>
  <si>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</si>
  <si>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</si>
  <si>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</si>
  <si>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</si>
  <si>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</si>
  <si>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</si>
  <si>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</si>
  <si>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</si>
  <si>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</si>
  <si>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</si>
  <si>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</si>
  <si>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</si>
  <si>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</si>
  <si>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</si>
  <si>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</si>
  <si>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</si>
  <si>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</si>
  <si>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</si>
  <si>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</si>
  <si>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</si>
  <si>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</si>
  <si>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</si>
  <si>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</si>
  <si>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</si>
  <si>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</si>
  <si>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</si>
  <si>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</si>
  <si>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</si>
  <si>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</si>
  <si>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</si>
  <si>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14/10/21 - VENCIMENTO 21/10/21</t>
  </si>
  <si>
    <t>Nota: (1) Revisões do período de 19/03 a 03/12/20, lotes D3 e D7.</t>
  </si>
  <si>
    <t>5.3. Revisão de Remuneração pelo Transporte Coletivo(1)</t>
  </si>
  <si>
    <t>5.2.10. Maggi Adm. de Consórcios LTDA</t>
  </si>
  <si>
    <t>5.2.11. Amortização do Investimento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</si>
</sst>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9" sqref="C39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341145</v>
      </c>
      <c r="C7" s="9">
        <f t="shared" si="0"/>
        <v>246249</v>
      </c>
      <c r="D7" s="9">
        <f t="shared" si="0"/>
        <v>257926</v>
      </c>
      <c r="E7" s="9">
        <f t="shared" si="0"/>
        <v>56862</v>
      </c>
      <c r="F7" s="9">
        <f t="shared" si="0"/>
        <v>197321</v>
      </c>
      <c r="G7" s="9">
        <f t="shared" si="0"/>
        <v>315971</v>
      </c>
      <c r="H7" s="9">
        <f t="shared" si="0"/>
        <v>43675</v>
      </c>
      <c r="I7" s="9">
        <f t="shared" si="0"/>
        <v>245926</v>
      </c>
      <c r="J7" s="9">
        <f t="shared" si="0"/>
        <v>217912</v>
      </c>
      <c r="K7" s="9">
        <f t="shared" si="0"/>
        <v>318525</v>
      </c>
      <c r="L7" s="9">
        <f t="shared" si="0"/>
        <v>231533</v>
      </c>
      <c r="M7" s="9">
        <f t="shared" si="0"/>
        <v>115572</v>
      </c>
      <c r="N7" s="9">
        <f t="shared" si="0"/>
        <v>73240</v>
      </c>
      <c r="O7" s="9">
        <f t="shared" si="0"/>
        <v>2661857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14267</v>
      </c>
      <c r="C8" s="11">
        <f t="shared" si="1"/>
        <v>15174</v>
      </c>
      <c r="D8" s="11">
        <f t="shared" si="1"/>
        <v>10718</v>
      </c>
      <c r="E8" s="11">
        <f t="shared" si="1"/>
        <v>2258</v>
      </c>
      <c r="F8" s="11">
        <f t="shared" si="1"/>
        <v>8151</v>
      </c>
      <c r="G8" s="11">
        <f t="shared" si="1"/>
        <v>12272</v>
      </c>
      <c r="H8" s="11">
        <f t="shared" si="1"/>
        <v>2414</v>
      </c>
      <c r="I8" s="11">
        <f t="shared" si="1"/>
        <v>14563</v>
      </c>
      <c r="J8" s="11">
        <f t="shared" si="1"/>
        <v>11469</v>
      </c>
      <c r="K8" s="11">
        <f t="shared" si="1"/>
        <v>9571</v>
      </c>
      <c r="L8" s="11">
        <f t="shared" si="1"/>
        <v>7564</v>
      </c>
      <c r="M8" s="11">
        <f t="shared" si="1"/>
        <v>4785</v>
      </c>
      <c r="N8" s="11">
        <f t="shared" si="1"/>
        <v>4171</v>
      </c>
      <c r="O8" s="11">
        <f t="shared" si="1"/>
        <v>117377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14267</v>
      </c>
      <c r="C9" s="11">
        <v>15174</v>
      </c>
      <c r="D9" s="11">
        <v>10718</v>
      </c>
      <c r="E9" s="11">
        <v>2258</v>
      </c>
      <c r="F9" s="11">
        <v>8151</v>
      </c>
      <c r="G9" s="11">
        <v>12272</v>
      </c>
      <c r="H9" s="11">
        <v>2414</v>
      </c>
      <c r="I9" s="11">
        <v>14561</v>
      </c>
      <c r="J9" s="11">
        <v>11469</v>
      </c>
      <c r="K9" s="11">
        <v>9560</v>
      </c>
      <c r="L9" s="11">
        <v>7564</v>
      </c>
      <c r="M9" s="11">
        <v>4778</v>
      </c>
      <c r="N9" s="11">
        <v>4169</v>
      </c>
      <c r="O9" s="11">
        <f>SUM(B9:N9)</f>
        <v>117355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11</v>
      </c>
      <c r="L10" s="13">
        <v>0</v>
      </c>
      <c r="M10" s="13">
        <v>7</v>
      </c>
      <c r="N10" s="13">
        <v>2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326878</v>
      </c>
      <c r="C11" s="13">
        <v>231075</v>
      </c>
      <c r="D11" s="13">
        <v>247208</v>
      </c>
      <c r="E11" s="13">
        <v>54604</v>
      </c>
      <c r="F11" s="13">
        <v>189170</v>
      </c>
      <c r="G11" s="13">
        <v>303699</v>
      </c>
      <c r="H11" s="13">
        <v>41261</v>
      </c>
      <c r="I11" s="13">
        <v>231363</v>
      </c>
      <c r="J11" s="13">
        <v>206443</v>
      </c>
      <c r="K11" s="13">
        <v>308954</v>
      </c>
      <c r="L11" s="13">
        <v>223969</v>
      </c>
      <c r="M11" s="13">
        <v>110787</v>
      </c>
      <c r="N11" s="13">
        <v>69069</v>
      </c>
      <c r="O11" s="11">
        <f>SUM(B11:N11)</f>
        <v>2544480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1.373447524674459</v>
      </c>
      <c r="C15" s="19">
        <v>1.411297471020844</v>
      </c>
      <c r="D15" s="19">
        <v>1.325712695223273</v>
      </c>
      <c r="E15" s="19">
        <v>1.02763968904715</v>
      </c>
      <c r="F15" s="19">
        <v>1.490109707396578</v>
      </c>
      <c r="G15" s="19">
        <v>1.687197178527895</v>
      </c>
      <c r="H15" s="19">
        <v>1.769548558274867</v>
      </c>
      <c r="I15" s="19">
        <v>1.361709106235808</v>
      </c>
      <c r="J15" s="19">
        <v>1.400776459009169</v>
      </c>
      <c r="K15" s="19">
        <v>1.268488641357568</v>
      </c>
      <c r="L15" s="19">
        <v>1.388555922289667</v>
      </c>
      <c r="M15" s="19">
        <v>1.356961035903174</v>
      </c>
      <c r="N15" s="19">
        <v>1.257697165719334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1138614.43</v>
      </c>
      <c r="C17" s="24">
        <f aca="true" t="shared" si="2" ref="C17:N17">C18+C19+C20+C21+C22+C23+C24+C25</f>
        <v>852756.5699999998</v>
      </c>
      <c r="D17" s="24">
        <f t="shared" si="2"/>
        <v>732542.9</v>
      </c>
      <c r="E17" s="24">
        <f t="shared" si="2"/>
        <v>217538.28000000003</v>
      </c>
      <c r="F17" s="24">
        <f t="shared" si="2"/>
        <v>733718.72</v>
      </c>
      <c r="G17" s="24">
        <f t="shared" si="2"/>
        <v>1095578.18</v>
      </c>
      <c r="H17" s="24">
        <f t="shared" si="2"/>
        <v>210214.94</v>
      </c>
      <c r="I17" s="24">
        <f t="shared" si="2"/>
        <v>823697.73</v>
      </c>
      <c r="J17" s="24">
        <f t="shared" si="2"/>
        <v>749380.17</v>
      </c>
      <c r="K17" s="24">
        <f t="shared" si="2"/>
        <v>948800.2600000001</v>
      </c>
      <c r="L17" s="24">
        <f t="shared" si="2"/>
        <v>865979.85</v>
      </c>
      <c r="M17" s="24">
        <f t="shared" si="2"/>
        <v>487633.26999999996</v>
      </c>
      <c r="N17" s="24">
        <f t="shared" si="2"/>
        <v>254505.68</v>
      </c>
      <c r="O17" s="24">
        <f>O18+O19+O20+O21+O22+O23+O24+O25</f>
        <v>9110960.980000002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759968.72</v>
      </c>
      <c r="C18" s="30">
        <f t="shared" si="3"/>
        <v>566692.82</v>
      </c>
      <c r="D18" s="30">
        <f t="shared" si="3"/>
        <v>520546.25</v>
      </c>
      <c r="E18" s="30">
        <f t="shared" si="3"/>
        <v>196048.8</v>
      </c>
      <c r="F18" s="30">
        <f t="shared" si="3"/>
        <v>461593.02</v>
      </c>
      <c r="G18" s="30">
        <f t="shared" si="3"/>
        <v>608149.38</v>
      </c>
      <c r="H18" s="30">
        <f t="shared" si="3"/>
        <v>112864.94</v>
      </c>
      <c r="I18" s="30">
        <f t="shared" si="3"/>
        <v>561965.5</v>
      </c>
      <c r="J18" s="30">
        <f t="shared" si="3"/>
        <v>500827.15</v>
      </c>
      <c r="K18" s="30">
        <f t="shared" si="3"/>
        <v>691995.56</v>
      </c>
      <c r="L18" s="30">
        <f t="shared" si="3"/>
        <v>572720.03</v>
      </c>
      <c r="M18" s="30">
        <f t="shared" si="3"/>
        <v>329888.72</v>
      </c>
      <c r="N18" s="30">
        <f t="shared" si="3"/>
        <v>188834.69</v>
      </c>
      <c r="O18" s="30">
        <f aca="true" t="shared" si="4" ref="O18:O25">SUM(B18:N18)</f>
        <v>6072095.580000001</v>
      </c>
    </row>
    <row r="19" spans="1:23" ht="18.75" customHeight="1">
      <c r="A19" s="26" t="s">
        <v>35</v>
      </c>
      <c r="B19" s="30">
        <f>IF(B15&lt;&gt;0,ROUND((B15-1)*B18,2),0)</f>
        <v>283808.44</v>
      </c>
      <c r="C19" s="30">
        <f aca="true" t="shared" si="5" ref="C19:N19">IF(C15&lt;&gt;0,ROUND((C15-1)*C18,2),0)</f>
        <v>233079.32</v>
      </c>
      <c r="D19" s="30">
        <f t="shared" si="5"/>
        <v>169548.52</v>
      </c>
      <c r="E19" s="30">
        <f t="shared" si="5"/>
        <v>5418.73</v>
      </c>
      <c r="F19" s="30">
        <f t="shared" si="5"/>
        <v>226231.22</v>
      </c>
      <c r="G19" s="30">
        <f t="shared" si="5"/>
        <v>417918.54</v>
      </c>
      <c r="H19" s="30">
        <f t="shared" si="5"/>
        <v>86855.05</v>
      </c>
      <c r="I19" s="30">
        <f t="shared" si="5"/>
        <v>203268.04</v>
      </c>
      <c r="J19" s="30">
        <f t="shared" si="5"/>
        <v>200719.73</v>
      </c>
      <c r="K19" s="30">
        <f t="shared" si="5"/>
        <v>185792.95</v>
      </c>
      <c r="L19" s="30">
        <f t="shared" si="5"/>
        <v>222533.76</v>
      </c>
      <c r="M19" s="30">
        <f t="shared" si="5"/>
        <v>117757.42</v>
      </c>
      <c r="N19" s="30">
        <f t="shared" si="5"/>
        <v>48662.16</v>
      </c>
      <c r="O19" s="30">
        <f t="shared" si="4"/>
        <v>2401593.88</v>
      </c>
      <c r="W19" s="62"/>
    </row>
    <row r="20" spans="1:15" ht="18.75" customHeight="1">
      <c r="A20" s="26" t="s">
        <v>36</v>
      </c>
      <c r="B20" s="30">
        <v>42442.76</v>
      </c>
      <c r="C20" s="30">
        <v>30199.97</v>
      </c>
      <c r="D20" s="30">
        <v>19160.91</v>
      </c>
      <c r="E20" s="30">
        <v>7404.73</v>
      </c>
      <c r="F20" s="30">
        <v>21830.6</v>
      </c>
      <c r="G20" s="30">
        <v>33167.42</v>
      </c>
      <c r="H20" s="30">
        <v>3785.59</v>
      </c>
      <c r="I20" s="30">
        <v>22166.23</v>
      </c>
      <c r="J20" s="30">
        <v>25815.3</v>
      </c>
      <c r="K20" s="30">
        <v>35757.79</v>
      </c>
      <c r="L20" s="30">
        <v>35262.69</v>
      </c>
      <c r="M20" s="30">
        <v>14456.52</v>
      </c>
      <c r="N20" s="30">
        <v>8594.39</v>
      </c>
      <c r="O20" s="30">
        <f t="shared" si="4"/>
        <v>300044.9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-67375.40000000001</v>
      </c>
      <c r="C27" s="30">
        <f>+C28+C30+C43+C44+C47-C48</f>
        <v>-70279.94</v>
      </c>
      <c r="D27" s="30">
        <f t="shared" si="6"/>
        <v>-53674.89</v>
      </c>
      <c r="E27" s="30">
        <f t="shared" si="6"/>
        <v>-10819.11</v>
      </c>
      <c r="F27" s="30">
        <f t="shared" si="6"/>
        <v>-38867.56</v>
      </c>
      <c r="G27" s="30">
        <f t="shared" si="6"/>
        <v>-58480.25</v>
      </c>
      <c r="H27" s="30">
        <f t="shared" si="6"/>
        <v>-32814.7</v>
      </c>
      <c r="I27" s="30">
        <f t="shared" si="6"/>
        <v>-67401.7</v>
      </c>
      <c r="J27" s="30">
        <f t="shared" si="6"/>
        <v>-53541.31</v>
      </c>
      <c r="K27" s="30">
        <f t="shared" si="6"/>
        <v>-45929.78</v>
      </c>
      <c r="L27" s="30">
        <f t="shared" si="6"/>
        <v>-36795.939999999995</v>
      </c>
      <c r="M27" s="30">
        <f t="shared" si="6"/>
        <v>-22982.71</v>
      </c>
      <c r="N27" s="30">
        <f t="shared" si="6"/>
        <v>-19429.879999999997</v>
      </c>
      <c r="O27" s="30">
        <f t="shared" si="6"/>
        <v>-578393.1699999999</v>
      </c>
    </row>
    <row r="28" spans="1:15" ht="18.75" customHeight="1">
      <c r="A28" s="26" t="s">
        <v>40</v>
      </c>
      <c r="B28" s="31">
        <f>+B29</f>
        <v>-62774.8</v>
      </c>
      <c r="C28" s="31">
        <f>+C29</f>
        <v>-66765.6</v>
      </c>
      <c r="D28" s="31">
        <f aca="true" t="shared" si="7" ref="D28:O28">+D29</f>
        <v>-47159.2</v>
      </c>
      <c r="E28" s="31">
        <f t="shared" si="7"/>
        <v>-9935.2</v>
      </c>
      <c r="F28" s="31">
        <f t="shared" si="7"/>
        <v>-35864.4</v>
      </c>
      <c r="G28" s="31">
        <f t="shared" si="7"/>
        <v>-53996.8</v>
      </c>
      <c r="H28" s="31">
        <f t="shared" si="7"/>
        <v>-10621.6</v>
      </c>
      <c r="I28" s="31">
        <f t="shared" si="7"/>
        <v>-64068.4</v>
      </c>
      <c r="J28" s="31">
        <f t="shared" si="7"/>
        <v>-50463.6</v>
      </c>
      <c r="K28" s="31">
        <f t="shared" si="7"/>
        <v>-42064</v>
      </c>
      <c r="L28" s="31">
        <f t="shared" si="7"/>
        <v>-33281.6</v>
      </c>
      <c r="M28" s="31">
        <f t="shared" si="7"/>
        <v>-21023.2</v>
      </c>
      <c r="N28" s="31">
        <f t="shared" si="7"/>
        <v>-18343.6</v>
      </c>
      <c r="O28" s="31">
        <f t="shared" si="7"/>
        <v>-516361.99999999994</v>
      </c>
    </row>
    <row r="29" spans="1:26" ht="18.75" customHeight="1">
      <c r="A29" s="27" t="s">
        <v>41</v>
      </c>
      <c r="B29" s="16">
        <f>ROUND((-B9)*$G$3,2)</f>
        <v>-62774.8</v>
      </c>
      <c r="C29" s="16">
        <f aca="true" t="shared" si="8" ref="C29:N29">ROUND((-C9)*$G$3,2)</f>
        <v>-66765.6</v>
      </c>
      <c r="D29" s="16">
        <f t="shared" si="8"/>
        <v>-47159.2</v>
      </c>
      <c r="E29" s="16">
        <f t="shared" si="8"/>
        <v>-9935.2</v>
      </c>
      <c r="F29" s="16">
        <f t="shared" si="8"/>
        <v>-35864.4</v>
      </c>
      <c r="G29" s="16">
        <f t="shared" si="8"/>
        <v>-53996.8</v>
      </c>
      <c r="H29" s="16">
        <f t="shared" si="8"/>
        <v>-10621.6</v>
      </c>
      <c r="I29" s="16">
        <f t="shared" si="8"/>
        <v>-64068.4</v>
      </c>
      <c r="J29" s="16">
        <f t="shared" si="8"/>
        <v>-50463.6</v>
      </c>
      <c r="K29" s="16">
        <f t="shared" si="8"/>
        <v>-42064</v>
      </c>
      <c r="L29" s="16">
        <f t="shared" si="8"/>
        <v>-33281.6</v>
      </c>
      <c r="M29" s="16">
        <f t="shared" si="8"/>
        <v>-21023.2</v>
      </c>
      <c r="N29" s="16">
        <f t="shared" si="8"/>
        <v>-18343.6</v>
      </c>
      <c r="O29" s="32">
        <f aca="true" t="shared" si="9" ref="O29:O48">SUM(B29:N29)</f>
        <v>-516361.99999999994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-4600.599999999999</v>
      </c>
      <c r="C30" s="31">
        <f aca="true" t="shared" si="10" ref="C30:O30">SUM(C31:C41)</f>
        <v>-3514.3399999999997</v>
      </c>
      <c r="D30" s="31">
        <f t="shared" si="10"/>
        <v>-2981.8599999999997</v>
      </c>
      <c r="E30" s="31">
        <f t="shared" si="10"/>
        <v>-883.91</v>
      </c>
      <c r="F30" s="31">
        <f t="shared" si="10"/>
        <v>-3003.16</v>
      </c>
      <c r="G30" s="31">
        <f t="shared" si="10"/>
        <v>-4483.45</v>
      </c>
      <c r="H30" s="31">
        <f t="shared" si="10"/>
        <v>-21177.36</v>
      </c>
      <c r="I30" s="31">
        <f t="shared" si="10"/>
        <v>-3333.2999999999997</v>
      </c>
      <c r="J30" s="31">
        <f t="shared" si="10"/>
        <v>-3077.71</v>
      </c>
      <c r="K30" s="31">
        <f t="shared" si="10"/>
        <v>-3865.78</v>
      </c>
      <c r="L30" s="31">
        <f t="shared" si="10"/>
        <v>-3514.3399999999997</v>
      </c>
      <c r="M30" s="31">
        <f t="shared" si="10"/>
        <v>-1959.5100000000002</v>
      </c>
      <c r="N30" s="31">
        <f t="shared" si="10"/>
        <v>-1086.28</v>
      </c>
      <c r="O30" s="31">
        <f t="shared" si="10"/>
        <v>-57481.6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-5603.11</v>
      </c>
      <c r="C39" s="33">
        <v>-4280.15</v>
      </c>
      <c r="D39" s="33">
        <v>-3631.64</v>
      </c>
      <c r="E39" s="33">
        <v>-1076.52</v>
      </c>
      <c r="F39" s="33">
        <v>-3657.58</v>
      </c>
      <c r="G39" s="33">
        <v>-5460.44</v>
      </c>
      <c r="H39" s="33">
        <v>-1050.58</v>
      </c>
      <c r="I39" s="33">
        <v>-4059.66</v>
      </c>
      <c r="J39" s="33">
        <v>-3748.37</v>
      </c>
      <c r="K39" s="33">
        <v>-4708.17</v>
      </c>
      <c r="L39" s="33">
        <v>-4280.15</v>
      </c>
      <c r="M39" s="33">
        <v>-2386.51</v>
      </c>
      <c r="N39" s="33">
        <v>-1322.96</v>
      </c>
      <c r="O39" s="33">
        <f t="shared" si="9"/>
        <v>-45265.84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76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-20314.75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3">
        <f>SUM(B40:N40)</f>
        <v>-20314.75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5">
        <v>1002.51</v>
      </c>
      <c r="C41" s="35">
        <v>765.81</v>
      </c>
      <c r="D41" s="35">
        <v>649.78</v>
      </c>
      <c r="E41" s="35">
        <v>192.61</v>
      </c>
      <c r="F41" s="35">
        <v>654.42</v>
      </c>
      <c r="G41" s="35">
        <v>976.99</v>
      </c>
      <c r="H41" s="35">
        <v>187.97</v>
      </c>
      <c r="I41" s="35">
        <v>726.36</v>
      </c>
      <c r="J41" s="35">
        <v>670.66</v>
      </c>
      <c r="K41" s="35">
        <v>842.39</v>
      </c>
      <c r="L41" s="35">
        <v>765.81</v>
      </c>
      <c r="M41" s="35">
        <v>427</v>
      </c>
      <c r="N41" s="35">
        <v>236.68</v>
      </c>
      <c r="O41" s="33">
        <f>SUM(B41:N41)</f>
        <v>8098.99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75</v>
      </c>
      <c r="B43" s="35">
        <v>0</v>
      </c>
      <c r="C43" s="35">
        <v>0</v>
      </c>
      <c r="D43" s="35">
        <v>-3533.83</v>
      </c>
      <c r="E43" s="35">
        <v>0</v>
      </c>
      <c r="F43" s="35">
        <v>0</v>
      </c>
      <c r="G43" s="35">
        <v>0</v>
      </c>
      <c r="H43" s="35">
        <v>-1015.74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-4549.57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1071239.03</v>
      </c>
      <c r="C46" s="36">
        <f t="shared" si="11"/>
        <v>782476.6299999999</v>
      </c>
      <c r="D46" s="36">
        <f t="shared" si="11"/>
        <v>678868.01</v>
      </c>
      <c r="E46" s="36">
        <f t="shared" si="11"/>
        <v>206719.17000000004</v>
      </c>
      <c r="F46" s="36">
        <f t="shared" si="11"/>
        <v>694851.1599999999</v>
      </c>
      <c r="G46" s="36">
        <f t="shared" si="11"/>
        <v>1037097.9299999999</v>
      </c>
      <c r="H46" s="36">
        <f t="shared" si="11"/>
        <v>177400.24</v>
      </c>
      <c r="I46" s="36">
        <f t="shared" si="11"/>
        <v>756296.03</v>
      </c>
      <c r="J46" s="36">
        <f t="shared" si="11"/>
        <v>695838.8600000001</v>
      </c>
      <c r="K46" s="36">
        <f t="shared" si="11"/>
        <v>902870.4800000001</v>
      </c>
      <c r="L46" s="36">
        <f t="shared" si="11"/>
        <v>829183.91</v>
      </c>
      <c r="M46" s="36">
        <f t="shared" si="11"/>
        <v>464650.55999999994</v>
      </c>
      <c r="N46" s="36">
        <f t="shared" si="11"/>
        <v>235075.8</v>
      </c>
      <c r="O46" s="36">
        <f>SUM(B46:N46)</f>
        <v>8532567.81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1071239.02</v>
      </c>
      <c r="C52" s="51">
        <f t="shared" si="12"/>
        <v>782476.64</v>
      </c>
      <c r="D52" s="51">
        <f t="shared" si="12"/>
        <v>678868.02</v>
      </c>
      <c r="E52" s="51">
        <f t="shared" si="12"/>
        <v>206719.17</v>
      </c>
      <c r="F52" s="51">
        <f t="shared" si="12"/>
        <v>694851.15</v>
      </c>
      <c r="G52" s="51">
        <f t="shared" si="12"/>
        <v>1037097.93</v>
      </c>
      <c r="H52" s="51">
        <f t="shared" si="12"/>
        <v>177400.23</v>
      </c>
      <c r="I52" s="51">
        <f t="shared" si="12"/>
        <v>756296.04</v>
      </c>
      <c r="J52" s="51">
        <f t="shared" si="12"/>
        <v>695838.86</v>
      </c>
      <c r="K52" s="51">
        <f t="shared" si="12"/>
        <v>902870.49</v>
      </c>
      <c r="L52" s="51">
        <f t="shared" si="12"/>
        <v>829183.91</v>
      </c>
      <c r="M52" s="51">
        <f t="shared" si="12"/>
        <v>464650.55</v>
      </c>
      <c r="N52" s="51">
        <f t="shared" si="12"/>
        <v>235075.81</v>
      </c>
      <c r="O52" s="36">
        <f t="shared" si="12"/>
        <v>8532567.82</v>
      </c>
      <c r="Q52"/>
    </row>
    <row r="53" spans="1:18" ht="18.75" customHeight="1">
      <c r="A53" s="26" t="s">
        <v>57</v>
      </c>
      <c r="B53" s="51">
        <v>886189.84</v>
      </c>
      <c r="C53" s="51">
        <v>572823.61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1459013.45</v>
      </c>
      <c r="P53"/>
      <c r="Q53"/>
      <c r="R53" s="43"/>
    </row>
    <row r="54" spans="1:16" ht="18.75" customHeight="1">
      <c r="A54" s="26" t="s">
        <v>58</v>
      </c>
      <c r="B54" s="51">
        <v>185049.18</v>
      </c>
      <c r="C54" s="51">
        <v>209653.03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394702.20999999996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678868.02</v>
      </c>
      <c r="E55" s="52">
        <v>0</v>
      </c>
      <c r="F55" s="52">
        <v>0</v>
      </c>
      <c r="G55" s="52">
        <v>0</v>
      </c>
      <c r="H55" s="51">
        <v>177400.23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856268.25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206719.17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206719.17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694851.15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694851.15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1037097.93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1037097.93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756296.04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756296.04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695838.86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695838.86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902870.49</v>
      </c>
      <c r="L61" s="31">
        <v>829183.91</v>
      </c>
      <c r="M61" s="52">
        <v>0</v>
      </c>
      <c r="N61" s="52">
        <v>0</v>
      </c>
      <c r="O61" s="36">
        <f t="shared" si="13"/>
        <v>1732054.4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464650.55</v>
      </c>
      <c r="N62" s="52">
        <v>0</v>
      </c>
      <c r="O62" s="36">
        <f t="shared" si="13"/>
        <v>464650.55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235075.81</v>
      </c>
      <c r="O63" s="55">
        <f t="shared" si="13"/>
        <v>235075.81</v>
      </c>
      <c r="P63"/>
      <c r="S63"/>
      <c r="Z63"/>
    </row>
    <row r="64" spans="1:12" ht="21" customHeight="1">
      <c r="A64" s="56" t="s">
        <v>74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4.2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4.25">
      <c r="B67" s="57"/>
      <c r="C67" s="5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spans="2:12" ht="14.25">
      <c r="B74"/>
      <c r="C74"/>
      <c r="D74"/>
      <c r="E74"/>
      <c r="F74"/>
      <c r="G74"/>
      <c r="H74"/>
      <c r="I74"/>
      <c r="J74"/>
      <c r="K74"/>
      <c r="L74"/>
    </row>
    <row r="75" ht="14.25">
      <c r="K75"/>
    </row>
    <row r="76" ht="14.25">
      <c r="L76"/>
    </row>
    <row r="77" ht="14.25">
      <c r="M77"/>
    </row>
    <row r="78" ht="14.25">
      <c r="N78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4.2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2021-10-21T12:29:34Z</dcterms:modified>
  <cp:category/>
  <cp:version/>
  <cp:contentType/>
  <cp:contentStatus/>
</cp:coreProperties>
</file>