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<sst xmlns="http://schemas.openxmlformats.org/spreadsheetml/2006/main" count="81" uniqueCount="78">
  <si>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</si>
  <si>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</si>
  <si>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</si>
  <si>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</si>
  <si>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</si>
  <si>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</si>
  <si>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</si>
  <si>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</si>
  <si>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</si>
  <si>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</si>
  <si>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</si>
  <si>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</si>
  <si>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</si>
  <si>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</si>
  <si>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</si>
  <si>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</si>
  <si>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</si>
  <si>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</si>
  <si>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</si>
  <si>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</si>
  <si>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</si>
  <si>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</si>
  <si>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</si>
  <si>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</si>
  <si>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</si>
  <si>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</si>
  <si>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</si>
  <si>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</si>
  <si>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</si>
  <si>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</si>
  <si>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</si>
  <si>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</si>
  <si>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</si>
  <si>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</si>
  <si>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</si>
  <si>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</si>
  <si>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</si>
  <si>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</si>
  <si>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</si>
  <si>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</si>
  <si>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</si>
  <si>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</si>
  <si>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</si>
  <si>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</si>
  <si>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</si>
  <si>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</si>
  <si>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</si>
  <si>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</si>
  <si>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</si>
  <si>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</si>
  <si>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</si>
  <si>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</si>
  <si>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</si>
  <si>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</si>
  <si>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</si>
  <si>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</si>
  <si>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</si>
  <si>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</si>
  <si>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</si>
  <si>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</si>
  <si>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</si>
  <si>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</si>
  <si>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</si>
  <si>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</si>
  <si>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</si>
  <si>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</si>
  <si>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</si>
  <si>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</si>
  <si>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</si>
  <si>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</si>
  <si>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</si>
  <si>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</si>
  <si>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</si>
  <si>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12/10/21 - VENCIMENTO 19/10/21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</si>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</sst>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F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4" sqref="A64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161181</v>
      </c>
      <c r="C7" s="9">
        <f t="shared" si="0"/>
        <v>106332</v>
      </c>
      <c r="D7" s="9">
        <f t="shared" si="0"/>
        <v>118949</v>
      </c>
      <c r="E7" s="9">
        <f t="shared" si="0"/>
        <v>23096</v>
      </c>
      <c r="F7" s="9">
        <f t="shared" si="0"/>
        <v>89016</v>
      </c>
      <c r="G7" s="9">
        <f t="shared" si="0"/>
        <v>126822</v>
      </c>
      <c r="H7" s="9">
        <f t="shared" si="0"/>
        <v>15864</v>
      </c>
      <c r="I7" s="9">
        <f t="shared" si="0"/>
        <v>104935</v>
      </c>
      <c r="J7" s="9">
        <f t="shared" si="0"/>
        <v>94886</v>
      </c>
      <c r="K7" s="9">
        <f t="shared" si="0"/>
        <v>141199</v>
      </c>
      <c r="L7" s="9">
        <f t="shared" si="0"/>
        <v>112286</v>
      </c>
      <c r="M7" s="9">
        <f t="shared" si="0"/>
        <v>47325</v>
      </c>
      <c r="N7" s="9">
        <f t="shared" si="0"/>
        <v>27700</v>
      </c>
      <c r="O7" s="9">
        <f t="shared" si="0"/>
        <v>1169591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10513</v>
      </c>
      <c r="C8" s="11">
        <f t="shared" si="1"/>
        <v>8848</v>
      </c>
      <c r="D8" s="11">
        <f t="shared" si="1"/>
        <v>7761</v>
      </c>
      <c r="E8" s="11">
        <f t="shared" si="1"/>
        <v>1229</v>
      </c>
      <c r="F8" s="11">
        <f t="shared" si="1"/>
        <v>6066</v>
      </c>
      <c r="G8" s="11">
        <f t="shared" si="1"/>
        <v>7688</v>
      </c>
      <c r="H8" s="11">
        <f t="shared" si="1"/>
        <v>1033</v>
      </c>
      <c r="I8" s="11">
        <f t="shared" si="1"/>
        <v>9602</v>
      </c>
      <c r="J8" s="11">
        <f t="shared" si="1"/>
        <v>6873</v>
      </c>
      <c r="K8" s="11">
        <f t="shared" si="1"/>
        <v>6661</v>
      </c>
      <c r="L8" s="11">
        <f t="shared" si="1"/>
        <v>6009</v>
      </c>
      <c r="M8" s="11">
        <f t="shared" si="1"/>
        <v>2463</v>
      </c>
      <c r="N8" s="11">
        <f t="shared" si="1"/>
        <v>2037</v>
      </c>
      <c r="O8" s="11">
        <f t="shared" si="1"/>
        <v>76783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10513</v>
      </c>
      <c r="C9" s="11">
        <v>8848</v>
      </c>
      <c r="D9" s="11">
        <v>7761</v>
      </c>
      <c r="E9" s="11">
        <v>1229</v>
      </c>
      <c r="F9" s="11">
        <v>6066</v>
      </c>
      <c r="G9" s="11">
        <v>7688</v>
      </c>
      <c r="H9" s="11">
        <v>1033</v>
      </c>
      <c r="I9" s="11">
        <v>9598</v>
      </c>
      <c r="J9" s="11">
        <v>6873</v>
      </c>
      <c r="K9" s="11">
        <v>6651</v>
      </c>
      <c r="L9" s="11">
        <v>6009</v>
      </c>
      <c r="M9" s="11">
        <v>2458</v>
      </c>
      <c r="N9" s="11">
        <v>2036</v>
      </c>
      <c r="O9" s="11">
        <f>SUM(B9:N9)</f>
        <v>76763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10</v>
      </c>
      <c r="L10" s="13">
        <v>0</v>
      </c>
      <c r="M10" s="13">
        <v>5</v>
      </c>
      <c r="N10" s="13">
        <v>1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150668</v>
      </c>
      <c r="C11" s="13">
        <v>97484</v>
      </c>
      <c r="D11" s="13">
        <v>111188</v>
      </c>
      <c r="E11" s="13">
        <v>21867</v>
      </c>
      <c r="F11" s="13">
        <v>82950</v>
      </c>
      <c r="G11" s="13">
        <v>119134</v>
      </c>
      <c r="H11" s="13">
        <v>14831</v>
      </c>
      <c r="I11" s="13">
        <v>95333</v>
      </c>
      <c r="J11" s="13">
        <v>88013</v>
      </c>
      <c r="K11" s="13">
        <v>134538</v>
      </c>
      <c r="L11" s="13">
        <v>106277</v>
      </c>
      <c r="M11" s="13">
        <v>44862</v>
      </c>
      <c r="N11" s="13">
        <v>25663</v>
      </c>
      <c r="O11" s="11">
        <f>SUM(B11:N11)</f>
        <v>1092808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1.649303749153553</v>
      </c>
      <c r="C15" s="19">
        <v>1.709708209271861</v>
      </c>
      <c r="D15" s="19">
        <v>1.60482397034425</v>
      </c>
      <c r="E15" s="19">
        <v>1.286644374295377</v>
      </c>
      <c r="F15" s="19">
        <v>1.901721859594306</v>
      </c>
      <c r="G15" s="19">
        <v>2.122616941589942</v>
      </c>
      <c r="H15" s="19">
        <v>2.296448592268152</v>
      </c>
      <c r="I15" s="19">
        <v>1.682123379573814</v>
      </c>
      <c r="J15" s="19">
        <v>1.687162822060618</v>
      </c>
      <c r="K15" s="19">
        <v>1.581756677825143</v>
      </c>
      <c r="L15" s="19">
        <v>1.659423843923532</v>
      </c>
      <c r="M15" s="19">
        <v>1.76609854117277</v>
      </c>
      <c r="N15" s="19">
        <v>1.554298320819094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671853.9199999999</v>
      </c>
      <c r="C17" s="24">
        <f aca="true" t="shared" si="2" ref="C17:N17">C18+C19+C20+C21+C22+C23+C24+C25</f>
        <v>463663.1</v>
      </c>
      <c r="D17" s="24">
        <f t="shared" si="2"/>
        <v>422019.92</v>
      </c>
      <c r="E17" s="24">
        <f t="shared" si="2"/>
        <v>116329.74999999999</v>
      </c>
      <c r="F17" s="24">
        <f t="shared" si="2"/>
        <v>433494.76</v>
      </c>
      <c r="G17" s="24">
        <f t="shared" si="2"/>
        <v>575974.6799999999</v>
      </c>
      <c r="H17" s="24">
        <f t="shared" si="2"/>
        <v>103594.15999999999</v>
      </c>
      <c r="I17" s="24">
        <f t="shared" si="2"/>
        <v>456478.13999999996</v>
      </c>
      <c r="J17" s="24">
        <f t="shared" si="2"/>
        <v>406833.06999999995</v>
      </c>
      <c r="K17" s="24">
        <f t="shared" si="2"/>
        <v>542852.26</v>
      </c>
      <c r="L17" s="24">
        <f t="shared" si="2"/>
        <v>520834.95000000007</v>
      </c>
      <c r="M17" s="24">
        <f t="shared" si="2"/>
        <v>274486.73</v>
      </c>
      <c r="N17" s="24">
        <f t="shared" si="2"/>
        <v>124473.25000000001</v>
      </c>
      <c r="O17" s="24">
        <f>O18+O19+O20+O21+O22+O23+O24+O25</f>
        <v>5112888.69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359062.91</v>
      </c>
      <c r="C18" s="30">
        <f t="shared" si="3"/>
        <v>244701.83</v>
      </c>
      <c r="D18" s="30">
        <f t="shared" si="3"/>
        <v>240062.87</v>
      </c>
      <c r="E18" s="30">
        <f t="shared" si="3"/>
        <v>79630.39</v>
      </c>
      <c r="F18" s="30">
        <f t="shared" si="3"/>
        <v>208235.13</v>
      </c>
      <c r="G18" s="30">
        <f t="shared" si="3"/>
        <v>244094.3</v>
      </c>
      <c r="H18" s="30">
        <f t="shared" si="3"/>
        <v>40995.75</v>
      </c>
      <c r="I18" s="30">
        <f t="shared" si="3"/>
        <v>239786.97</v>
      </c>
      <c r="J18" s="30">
        <f t="shared" si="3"/>
        <v>218076.49</v>
      </c>
      <c r="K18" s="30">
        <f t="shared" si="3"/>
        <v>306754.83</v>
      </c>
      <c r="L18" s="30">
        <f t="shared" si="3"/>
        <v>277750.65</v>
      </c>
      <c r="M18" s="30">
        <f t="shared" si="3"/>
        <v>135084.48</v>
      </c>
      <c r="N18" s="30">
        <f t="shared" si="3"/>
        <v>71418.91</v>
      </c>
      <c r="O18" s="30">
        <f aca="true" t="shared" si="4" ref="O18:O25">SUM(B18:N18)</f>
        <v>2665655.51</v>
      </c>
    </row>
    <row r="19" spans="1:23" ht="18.75" customHeight="1">
      <c r="A19" s="26" t="s">
        <v>35</v>
      </c>
      <c r="B19" s="30">
        <f>IF(B15&lt;&gt;0,ROUND((B15-1)*B18,2),0)</f>
        <v>233140.89</v>
      </c>
      <c r="C19" s="30">
        <f aca="true" t="shared" si="5" ref="C19:N19">IF(C15&lt;&gt;0,ROUND((C15-1)*C18,2),0)</f>
        <v>173666.9</v>
      </c>
      <c r="D19" s="30">
        <f t="shared" si="5"/>
        <v>145195.78</v>
      </c>
      <c r="E19" s="30">
        <f t="shared" si="5"/>
        <v>22825.6</v>
      </c>
      <c r="F19" s="30">
        <f t="shared" si="5"/>
        <v>187770.17</v>
      </c>
      <c r="G19" s="30">
        <f t="shared" si="5"/>
        <v>274024.4</v>
      </c>
      <c r="H19" s="30">
        <f t="shared" si="5"/>
        <v>53148.88</v>
      </c>
      <c r="I19" s="30">
        <f t="shared" si="5"/>
        <v>163564.3</v>
      </c>
      <c r="J19" s="30">
        <f t="shared" si="5"/>
        <v>149854.06</v>
      </c>
      <c r="K19" s="30">
        <f t="shared" si="5"/>
        <v>178456.67</v>
      </c>
      <c r="L19" s="30">
        <f t="shared" si="5"/>
        <v>183155.4</v>
      </c>
      <c r="M19" s="30">
        <f t="shared" si="5"/>
        <v>103488.02</v>
      </c>
      <c r="N19" s="30">
        <f t="shared" si="5"/>
        <v>39587.38</v>
      </c>
      <c r="O19" s="30">
        <f t="shared" si="4"/>
        <v>1907878.45</v>
      </c>
      <c r="W19" s="62"/>
    </row>
    <row r="20" spans="1:15" ht="18.75" customHeight="1">
      <c r="A20" s="26" t="s">
        <v>36</v>
      </c>
      <c r="B20" s="30">
        <v>27255.61</v>
      </c>
      <c r="C20" s="30">
        <v>22509.91</v>
      </c>
      <c r="D20" s="30">
        <v>13474.05</v>
      </c>
      <c r="E20" s="30">
        <v>5207.74</v>
      </c>
      <c r="F20" s="30">
        <v>13425.58</v>
      </c>
      <c r="G20" s="30">
        <v>21513.14</v>
      </c>
      <c r="H20" s="30">
        <v>2740.17</v>
      </c>
      <c r="I20" s="30">
        <v>16828.91</v>
      </c>
      <c r="J20" s="30">
        <v>16884.53</v>
      </c>
      <c r="K20" s="30">
        <v>22386.8</v>
      </c>
      <c r="L20" s="30">
        <v>24465.53</v>
      </c>
      <c r="M20" s="30">
        <v>10383.62</v>
      </c>
      <c r="N20" s="30">
        <v>5052.52</v>
      </c>
      <c r="O20" s="30">
        <f t="shared" si="4"/>
        <v>202128.11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-284.26</v>
      </c>
      <c r="C22" s="30">
        <v>0</v>
      </c>
      <c r="D22" s="30">
        <v>-3830.84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0</v>
      </c>
      <c r="K22" s="30">
        <v>-302.32</v>
      </c>
      <c r="L22" s="30">
        <v>0</v>
      </c>
      <c r="M22" s="30">
        <v>0</v>
      </c>
      <c r="N22" s="30">
        <v>0</v>
      </c>
      <c r="O22" s="30">
        <f t="shared" si="4"/>
        <v>-6258.87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49996.31</v>
      </c>
      <c r="C25" s="30">
        <v>20102</v>
      </c>
      <c r="D25" s="30">
        <v>25776.83</v>
      </c>
      <c r="E25" s="30">
        <v>7324.79</v>
      </c>
      <c r="F25" s="30">
        <v>22864.78</v>
      </c>
      <c r="G25" s="30">
        <v>35001.61</v>
      </c>
      <c r="H25" s="30">
        <v>7067.45</v>
      </c>
      <c r="I25" s="30">
        <v>34956.73</v>
      </c>
      <c r="J25" s="30">
        <v>20676.76</v>
      </c>
      <c r="K25" s="30">
        <v>34215.05</v>
      </c>
      <c r="L25" s="30">
        <v>34122.14</v>
      </c>
      <c r="M25" s="30">
        <v>24189.38</v>
      </c>
      <c r="N25" s="30">
        <v>7073.21</v>
      </c>
      <c r="O25" s="30">
        <f t="shared" si="4"/>
        <v>323367.0400000001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-51624.56</v>
      </c>
      <c r="C27" s="30">
        <f>+C28+C30+C43+C44+C47-C48</f>
        <v>-42765.03</v>
      </c>
      <c r="D27" s="30">
        <f t="shared" si="6"/>
        <v>-39548.12</v>
      </c>
      <c r="E27" s="30">
        <f t="shared" si="6"/>
        <v>-6344.75</v>
      </c>
      <c r="F27" s="30">
        <f t="shared" si="6"/>
        <v>-30236.690000000002</v>
      </c>
      <c r="G27" s="30">
        <f t="shared" si="6"/>
        <v>-38502.34</v>
      </c>
      <c r="H27" s="30">
        <f t="shared" si="6"/>
        <v>-19015.19</v>
      </c>
      <c r="I27" s="30">
        <f t="shared" si="6"/>
        <v>-45873.329999999994</v>
      </c>
      <c r="J27" s="30">
        <f t="shared" si="6"/>
        <v>-33574.5</v>
      </c>
      <c r="K27" s="30">
        <f t="shared" si="6"/>
        <v>-33662.65</v>
      </c>
      <c r="L27" s="30">
        <f t="shared" si="6"/>
        <v>-30646.16</v>
      </c>
      <c r="M27" s="30">
        <f t="shared" si="6"/>
        <v>-12977.050000000001</v>
      </c>
      <c r="N27" s="30">
        <f t="shared" si="6"/>
        <v>-9980.8</v>
      </c>
      <c r="O27" s="30">
        <f t="shared" si="6"/>
        <v>-394751.17000000004</v>
      </c>
    </row>
    <row r="28" spans="1:15" ht="18.75" customHeight="1">
      <c r="A28" s="26" t="s">
        <v>40</v>
      </c>
      <c r="B28" s="31">
        <f>+B29</f>
        <v>-46257.2</v>
      </c>
      <c r="C28" s="31">
        <f>+C29</f>
        <v>-38931.2</v>
      </c>
      <c r="D28" s="31">
        <f aca="true" t="shared" si="7" ref="D28:O28">+D29</f>
        <v>-34148.4</v>
      </c>
      <c r="E28" s="31">
        <f t="shared" si="7"/>
        <v>-5407.6</v>
      </c>
      <c r="F28" s="31">
        <f t="shared" si="7"/>
        <v>-26690.4</v>
      </c>
      <c r="G28" s="31">
        <f t="shared" si="7"/>
        <v>-33827.2</v>
      </c>
      <c r="H28" s="31">
        <f t="shared" si="7"/>
        <v>-4545.2</v>
      </c>
      <c r="I28" s="31">
        <f t="shared" si="7"/>
        <v>-42231.2</v>
      </c>
      <c r="J28" s="31">
        <f t="shared" si="7"/>
        <v>-30241.2</v>
      </c>
      <c r="K28" s="31">
        <f t="shared" si="7"/>
        <v>-29264.4</v>
      </c>
      <c r="L28" s="31">
        <f t="shared" si="7"/>
        <v>-26439.6</v>
      </c>
      <c r="M28" s="31">
        <f t="shared" si="7"/>
        <v>-10815.2</v>
      </c>
      <c r="N28" s="31">
        <f t="shared" si="7"/>
        <v>-8958.4</v>
      </c>
      <c r="O28" s="31">
        <f t="shared" si="7"/>
        <v>-337757.20000000007</v>
      </c>
    </row>
    <row r="29" spans="1:26" ht="18.75" customHeight="1">
      <c r="A29" s="27" t="s">
        <v>41</v>
      </c>
      <c r="B29" s="16">
        <f>ROUND((-B9)*$G$3,2)</f>
        <v>-46257.2</v>
      </c>
      <c r="C29" s="16">
        <f aca="true" t="shared" si="8" ref="C29:N29">ROUND((-C9)*$G$3,2)</f>
        <v>-38931.2</v>
      </c>
      <c r="D29" s="16">
        <f t="shared" si="8"/>
        <v>-34148.4</v>
      </c>
      <c r="E29" s="16">
        <f t="shared" si="8"/>
        <v>-5407.6</v>
      </c>
      <c r="F29" s="16">
        <f t="shared" si="8"/>
        <v>-26690.4</v>
      </c>
      <c r="G29" s="16">
        <f t="shared" si="8"/>
        <v>-33827.2</v>
      </c>
      <c r="H29" s="16">
        <f t="shared" si="8"/>
        <v>-4545.2</v>
      </c>
      <c r="I29" s="16">
        <f t="shared" si="8"/>
        <v>-42231.2</v>
      </c>
      <c r="J29" s="16">
        <f t="shared" si="8"/>
        <v>-30241.2</v>
      </c>
      <c r="K29" s="16">
        <f t="shared" si="8"/>
        <v>-29264.4</v>
      </c>
      <c r="L29" s="16">
        <f t="shared" si="8"/>
        <v>-26439.6</v>
      </c>
      <c r="M29" s="16">
        <f t="shared" si="8"/>
        <v>-10815.2</v>
      </c>
      <c r="N29" s="16">
        <f t="shared" si="8"/>
        <v>-8958.4</v>
      </c>
      <c r="O29" s="32">
        <f aca="true" t="shared" si="9" ref="O29:O48">SUM(B29:N29)</f>
        <v>-337757.20000000007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-5367.360000000001</v>
      </c>
      <c r="C30" s="31">
        <f aca="true" t="shared" si="10" ref="C30:O30">SUM(C31:C41)</f>
        <v>-3833.8300000000004</v>
      </c>
      <c r="D30" s="31">
        <f t="shared" si="10"/>
        <v>-3418.5</v>
      </c>
      <c r="E30" s="31">
        <f t="shared" si="10"/>
        <v>-937.1499999999999</v>
      </c>
      <c r="F30" s="31">
        <f t="shared" si="10"/>
        <v>-3546.2900000000004</v>
      </c>
      <c r="G30" s="31">
        <f t="shared" si="10"/>
        <v>-4675.139999999999</v>
      </c>
      <c r="H30" s="31">
        <f t="shared" si="10"/>
        <v>-13987.359999999999</v>
      </c>
      <c r="I30" s="31">
        <f t="shared" si="10"/>
        <v>-3642.13</v>
      </c>
      <c r="J30" s="31">
        <f t="shared" si="10"/>
        <v>-3333.2999999999997</v>
      </c>
      <c r="K30" s="31">
        <f t="shared" si="10"/>
        <v>-4398.25</v>
      </c>
      <c r="L30" s="31">
        <f t="shared" si="10"/>
        <v>-4206.56</v>
      </c>
      <c r="M30" s="31">
        <f t="shared" si="10"/>
        <v>-2161.85</v>
      </c>
      <c r="N30" s="31">
        <f t="shared" si="10"/>
        <v>-1022.4000000000001</v>
      </c>
      <c r="O30" s="31">
        <f t="shared" si="10"/>
        <v>-54530.119999999995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-3504.03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-3504.03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-6536.96</v>
      </c>
      <c r="C39" s="33">
        <v>-4669.26</v>
      </c>
      <c r="D39" s="33">
        <v>-4163.42</v>
      </c>
      <c r="E39" s="33">
        <v>-1141.37</v>
      </c>
      <c r="F39" s="33">
        <v>-4319.06</v>
      </c>
      <c r="G39" s="33">
        <v>-5693.9</v>
      </c>
      <c r="H39" s="33">
        <v>-1011.67</v>
      </c>
      <c r="I39" s="33">
        <v>-4435.79</v>
      </c>
      <c r="J39" s="33">
        <v>-4059.66</v>
      </c>
      <c r="K39" s="33">
        <v>-5356.67</v>
      </c>
      <c r="L39" s="33">
        <v>-5123.21</v>
      </c>
      <c r="M39" s="33">
        <v>-2632.94</v>
      </c>
      <c r="N39" s="33">
        <v>-1245.15</v>
      </c>
      <c r="O39" s="33">
        <f t="shared" si="9"/>
        <v>-50389.06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-9652.67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3">
        <f>SUM(B40:N40)</f>
        <v>-9652.67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5">
        <v>1169.6</v>
      </c>
      <c r="C41" s="35">
        <v>835.43</v>
      </c>
      <c r="D41" s="35">
        <v>744.92</v>
      </c>
      <c r="E41" s="35">
        <v>204.22</v>
      </c>
      <c r="F41" s="35">
        <v>772.77</v>
      </c>
      <c r="G41" s="35">
        <v>1018.76</v>
      </c>
      <c r="H41" s="35">
        <v>181.01</v>
      </c>
      <c r="I41" s="35">
        <v>793.66</v>
      </c>
      <c r="J41" s="35">
        <v>726.36</v>
      </c>
      <c r="K41" s="35">
        <v>958.42</v>
      </c>
      <c r="L41" s="35">
        <v>916.65</v>
      </c>
      <c r="M41" s="35">
        <v>471.09</v>
      </c>
      <c r="N41" s="35">
        <v>222.75</v>
      </c>
      <c r="O41" s="33">
        <f>SUM(B41:N41)</f>
        <v>9015.64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-1981.22</v>
      </c>
      <c r="E43" s="35">
        <v>0</v>
      </c>
      <c r="F43" s="35">
        <v>0</v>
      </c>
      <c r="G43" s="35">
        <v>0</v>
      </c>
      <c r="H43" s="35">
        <v>-482.63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-2463.85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620229.3599999999</v>
      </c>
      <c r="C46" s="36">
        <f t="shared" si="11"/>
        <v>420898.06999999995</v>
      </c>
      <c r="D46" s="36">
        <f t="shared" si="11"/>
        <v>382471.8</v>
      </c>
      <c r="E46" s="36">
        <f t="shared" si="11"/>
        <v>109984.99999999999</v>
      </c>
      <c r="F46" s="36">
        <f t="shared" si="11"/>
        <v>403258.07</v>
      </c>
      <c r="G46" s="36">
        <f t="shared" si="11"/>
        <v>537472.34</v>
      </c>
      <c r="H46" s="36">
        <f t="shared" si="11"/>
        <v>84578.96999999999</v>
      </c>
      <c r="I46" s="36">
        <f t="shared" si="11"/>
        <v>410604.80999999994</v>
      </c>
      <c r="J46" s="36">
        <f t="shared" si="11"/>
        <v>373258.56999999995</v>
      </c>
      <c r="K46" s="36">
        <f t="shared" si="11"/>
        <v>509189.61</v>
      </c>
      <c r="L46" s="36">
        <f t="shared" si="11"/>
        <v>490188.7900000001</v>
      </c>
      <c r="M46" s="36">
        <f t="shared" si="11"/>
        <v>261509.68</v>
      </c>
      <c r="N46" s="36">
        <f t="shared" si="11"/>
        <v>114492.45000000001</v>
      </c>
      <c r="O46" s="36">
        <f>SUM(B46:N46)</f>
        <v>4718137.52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620229.37</v>
      </c>
      <c r="C52" s="51">
        <f t="shared" si="12"/>
        <v>420898.07</v>
      </c>
      <c r="D52" s="51">
        <f t="shared" si="12"/>
        <v>382471.8</v>
      </c>
      <c r="E52" s="51">
        <f t="shared" si="12"/>
        <v>109985</v>
      </c>
      <c r="F52" s="51">
        <f t="shared" si="12"/>
        <v>403258.07</v>
      </c>
      <c r="G52" s="51">
        <f t="shared" si="12"/>
        <v>537472.34</v>
      </c>
      <c r="H52" s="51">
        <f t="shared" si="12"/>
        <v>84578.97</v>
      </c>
      <c r="I52" s="51">
        <f t="shared" si="12"/>
        <v>410604.81</v>
      </c>
      <c r="J52" s="51">
        <f t="shared" si="12"/>
        <v>373258.57</v>
      </c>
      <c r="K52" s="51">
        <f t="shared" si="12"/>
        <v>509189.61</v>
      </c>
      <c r="L52" s="51">
        <f t="shared" si="12"/>
        <v>490188.79</v>
      </c>
      <c r="M52" s="51">
        <f t="shared" si="12"/>
        <v>261509.68</v>
      </c>
      <c r="N52" s="51">
        <f t="shared" si="12"/>
        <v>114492.45</v>
      </c>
      <c r="O52" s="36">
        <f t="shared" si="12"/>
        <v>4718137.53</v>
      </c>
      <c r="Q52"/>
    </row>
    <row r="53" spans="1:18" ht="18.75" customHeight="1">
      <c r="A53" s="26" t="s">
        <v>57</v>
      </c>
      <c r="B53" s="51">
        <v>516903.14</v>
      </c>
      <c r="C53" s="51">
        <v>310679.15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827582.29</v>
      </c>
      <c r="P53"/>
      <c r="Q53"/>
      <c r="R53" s="43"/>
    </row>
    <row r="54" spans="1:16" ht="18.75" customHeight="1">
      <c r="A54" s="26" t="s">
        <v>58</v>
      </c>
      <c r="B54" s="51">
        <v>103326.23</v>
      </c>
      <c r="C54" s="51">
        <v>110218.92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213545.15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382471.8</v>
      </c>
      <c r="E55" s="52">
        <v>0</v>
      </c>
      <c r="F55" s="52">
        <v>0</v>
      </c>
      <c r="G55" s="52">
        <v>0</v>
      </c>
      <c r="H55" s="51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382471.8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109985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109985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403258.07</v>
      </c>
      <c r="G57" s="52">
        <v>0</v>
      </c>
      <c r="H57" s="52">
        <v>84578.97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487837.04000000004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537472.34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537472.34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410604.81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410604.81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373258.57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373258.57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509189.61</v>
      </c>
      <c r="L61" s="31">
        <v>490188.79</v>
      </c>
      <c r="M61" s="52">
        <v>0</v>
      </c>
      <c r="N61" s="52">
        <v>0</v>
      </c>
      <c r="O61" s="36">
        <f t="shared" si="13"/>
        <v>999378.3999999999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261509.68</v>
      </c>
      <c r="N62" s="52">
        <v>0</v>
      </c>
      <c r="O62" s="36">
        <f t="shared" si="13"/>
        <v>261509.68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114492.45</v>
      </c>
      <c r="O63" s="55">
        <f t="shared" si="13"/>
        <v>114492.45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4.2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4.25">
      <c r="B67" s="57"/>
      <c r="C67" s="5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spans="2:12" ht="14.25">
      <c r="B73"/>
      <c r="C73"/>
      <c r="D73"/>
      <c r="E73"/>
      <c r="F73"/>
      <c r="G73"/>
      <c r="H73"/>
      <c r="I73"/>
      <c r="J73"/>
      <c r="K73"/>
      <c r="L73"/>
    </row>
    <row r="74" spans="2:12" ht="14.25">
      <c r="B74"/>
      <c r="C74"/>
      <c r="D74"/>
      <c r="E74"/>
      <c r="F74"/>
      <c r="G74"/>
      <c r="H74"/>
      <c r="I74"/>
      <c r="J74"/>
      <c r="K74"/>
      <c r="L74"/>
    </row>
    <row r="75" ht="14.25">
      <c r="K75"/>
    </row>
    <row r="76" ht="14.25">
      <c r="L76"/>
    </row>
    <row r="77" ht="14.25">
      <c r="M77"/>
    </row>
    <row r="78" ht="14.25">
      <c r="N78"/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4.2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dcterms:created xsi:type="dcterms:W3CDTF">2019-10-31T14:26:02Z</dcterms:created>
  <dcterms:modified xsi:type="dcterms:W3CDTF">2021-10-19T14:36:13Z</dcterms:modified>
  <cp:category/>
  <cp:version/>
  <cp:contentType/>
  <cp:contentStatus/>
</cp:coreProperties>
</file>