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<sst xmlns="http://schemas.openxmlformats.org/spreadsheetml/2006/main" count="81" uniqueCount="78">
  <si>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</si>
  <si>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</si>
  <si>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</si>
  <si>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</si>
  <si>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</si>
  <si>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</si>
  <si>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</si>
  <si>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</si>
  <si>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</si>
  <si>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</si>
  <si>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</si>
  <si>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</si>
  <si>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</si>
  <si>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</si>
  <si>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</si>
  <si>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</si>
  <si>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</si>
  <si>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</si>
  <si>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</si>
  <si>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</si>
  <si>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</si>
  <si>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</si>
  <si>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</si>
  <si>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</si>
  <si>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</si>
  <si>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</si>
  <si>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</si>
  <si>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</si>
  <si>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</si>
  <si>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</si>
  <si>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</si>
  <si>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</si>
  <si>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</si>
  <si>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</si>
  <si>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</si>
  <si>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</si>
  <si>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</si>
  <si>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</si>
  <si>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</si>
  <si>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</si>
  <si>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</si>
  <si>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</si>
  <si>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</si>
  <si>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</si>
  <si>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</si>
  <si>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</si>
  <si>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</si>
  <si>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</si>
  <si>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</si>
  <si>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</si>
  <si>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</si>
  <si>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</si>
  <si>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</si>
  <si>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</si>
  <si>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</si>
  <si>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</si>
  <si>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</si>
  <si>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</si>
  <si>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</si>
  <si>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</si>
  <si>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</si>
  <si>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</si>
  <si>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</si>
  <si>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</si>
  <si>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</si>
  <si>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</si>
  <si>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</si>
  <si>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</si>
  <si>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</si>
  <si>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</si>
  <si>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</si>
  <si>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</si>
  <si>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</si>
  <si>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11/10/21 - VENCIMENTO 19/10/21</t>
  </si>
  <si>
    <t>Nota: (1) Revisões do período de 19/03 a 03/12/20, lotes D3 e D7.</t>
  </si>
  <si>
    <t>5.3. Revisão de Remuneração pelo Transporte Coletivo(1)</t>
  </si>
  <si>
    <t>5.2.10. Maggi Adm. de Consórcios LTDA</t>
  </si>
  <si>
    <t>5.2.11. Amortização do Investimento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</si>
</sst>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I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9" sqref="Q5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273517</v>
      </c>
      <c r="C7" s="9">
        <f t="shared" si="0"/>
        <v>194998</v>
      </c>
      <c r="D7" s="9">
        <f t="shared" si="0"/>
        <v>208572</v>
      </c>
      <c r="E7" s="9">
        <f t="shared" si="0"/>
        <v>44023</v>
      </c>
      <c r="F7" s="9">
        <f t="shared" si="0"/>
        <v>153987</v>
      </c>
      <c r="G7" s="9">
        <f t="shared" si="0"/>
        <v>240022</v>
      </c>
      <c r="H7" s="9">
        <f t="shared" si="0"/>
        <v>34174</v>
      </c>
      <c r="I7" s="9">
        <f t="shared" si="0"/>
        <v>192571</v>
      </c>
      <c r="J7" s="9">
        <f t="shared" si="0"/>
        <v>172635</v>
      </c>
      <c r="K7" s="9">
        <f t="shared" si="0"/>
        <v>248789</v>
      </c>
      <c r="L7" s="9">
        <f t="shared" si="0"/>
        <v>191267</v>
      </c>
      <c r="M7" s="9">
        <f t="shared" si="0"/>
        <v>86806</v>
      </c>
      <c r="N7" s="9">
        <f t="shared" si="0"/>
        <v>57390</v>
      </c>
      <c r="O7" s="9">
        <f t="shared" si="0"/>
        <v>2098751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14519</v>
      </c>
      <c r="C8" s="11">
        <f t="shared" si="1"/>
        <v>14499</v>
      </c>
      <c r="D8" s="11">
        <f t="shared" si="1"/>
        <v>11022</v>
      </c>
      <c r="E8" s="11">
        <f t="shared" si="1"/>
        <v>2100</v>
      </c>
      <c r="F8" s="11">
        <f t="shared" si="1"/>
        <v>7974</v>
      </c>
      <c r="G8" s="11">
        <f t="shared" si="1"/>
        <v>11423</v>
      </c>
      <c r="H8" s="11">
        <f t="shared" si="1"/>
        <v>2088</v>
      </c>
      <c r="I8" s="11">
        <f t="shared" si="1"/>
        <v>14021</v>
      </c>
      <c r="J8" s="11">
        <f t="shared" si="1"/>
        <v>11099</v>
      </c>
      <c r="K8" s="11">
        <f t="shared" si="1"/>
        <v>9205</v>
      </c>
      <c r="L8" s="11">
        <f t="shared" si="1"/>
        <v>8029</v>
      </c>
      <c r="M8" s="11">
        <f t="shared" si="1"/>
        <v>3981</v>
      </c>
      <c r="N8" s="11">
        <f t="shared" si="1"/>
        <v>3928</v>
      </c>
      <c r="O8" s="11">
        <f t="shared" si="1"/>
        <v>113888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14519</v>
      </c>
      <c r="C9" s="11">
        <v>14499</v>
      </c>
      <c r="D9" s="11">
        <v>11022</v>
      </c>
      <c r="E9" s="11">
        <v>2100</v>
      </c>
      <c r="F9" s="11">
        <v>7974</v>
      </c>
      <c r="G9" s="11">
        <v>11423</v>
      </c>
      <c r="H9" s="11">
        <v>2088</v>
      </c>
      <c r="I9" s="11">
        <v>14016</v>
      </c>
      <c r="J9" s="11">
        <v>11099</v>
      </c>
      <c r="K9" s="11">
        <v>9198</v>
      </c>
      <c r="L9" s="11">
        <v>8029</v>
      </c>
      <c r="M9" s="11">
        <v>3976</v>
      </c>
      <c r="N9" s="11">
        <v>3927</v>
      </c>
      <c r="O9" s="11">
        <f>SUM(B9:N9)</f>
        <v>113870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7</v>
      </c>
      <c r="L10" s="13">
        <v>0</v>
      </c>
      <c r="M10" s="13">
        <v>5</v>
      </c>
      <c r="N10" s="13">
        <v>1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258998</v>
      </c>
      <c r="C11" s="13">
        <v>180499</v>
      </c>
      <c r="D11" s="13">
        <v>197550</v>
      </c>
      <c r="E11" s="13">
        <v>41923</v>
      </c>
      <c r="F11" s="13">
        <v>146013</v>
      </c>
      <c r="G11" s="13">
        <v>228599</v>
      </c>
      <c r="H11" s="13">
        <v>32086</v>
      </c>
      <c r="I11" s="13">
        <v>178550</v>
      </c>
      <c r="J11" s="13">
        <v>161536</v>
      </c>
      <c r="K11" s="13">
        <v>239584</v>
      </c>
      <c r="L11" s="13">
        <v>183238</v>
      </c>
      <c r="M11" s="13">
        <v>82825</v>
      </c>
      <c r="N11" s="13">
        <v>53462</v>
      </c>
      <c r="O11" s="11">
        <f>SUM(B11:N11)</f>
        <v>1984863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1.649303749153553</v>
      </c>
      <c r="C15" s="19">
        <v>1.706093595538163</v>
      </c>
      <c r="D15" s="19">
        <v>1.567152063161569</v>
      </c>
      <c r="E15" s="19">
        <v>1.266221464033919</v>
      </c>
      <c r="F15" s="19">
        <v>1.828928656616872</v>
      </c>
      <c r="G15" s="19">
        <v>2.111464797157177</v>
      </c>
      <c r="H15" s="19">
        <v>2.235481016885042</v>
      </c>
      <c r="I15" s="19">
        <v>1.685869705539172</v>
      </c>
      <c r="J15" s="19">
        <v>1.691218498500506</v>
      </c>
      <c r="K15" s="19">
        <v>1.550406495943088</v>
      </c>
      <c r="L15" s="19">
        <v>1.622769865575507</v>
      </c>
      <c r="M15" s="19">
        <v>1.721628509856583</v>
      </c>
      <c r="N15" s="19">
        <v>1.543866761260907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1099710.01</v>
      </c>
      <c r="C17" s="24">
        <f aca="true" t="shared" si="2" ref="C17:N17">C18+C19+C20+C21+C22+C23+C24+C25</f>
        <v>818568.5499999999</v>
      </c>
      <c r="D17" s="24">
        <f t="shared" si="2"/>
        <v>702019.36</v>
      </c>
      <c r="E17" s="24">
        <f t="shared" si="2"/>
        <v>208070.02000000002</v>
      </c>
      <c r="F17" s="24">
        <f t="shared" si="2"/>
        <v>704851.4199999999</v>
      </c>
      <c r="G17" s="24">
        <f t="shared" si="2"/>
        <v>1044702.64</v>
      </c>
      <c r="H17" s="24">
        <f t="shared" si="2"/>
        <v>207881.92</v>
      </c>
      <c r="I17" s="24">
        <f t="shared" si="2"/>
        <v>800812.52</v>
      </c>
      <c r="J17" s="24">
        <f t="shared" si="2"/>
        <v>719001.14</v>
      </c>
      <c r="K17" s="24">
        <f t="shared" si="2"/>
        <v>908724.4400000002</v>
      </c>
      <c r="L17" s="24">
        <f t="shared" si="2"/>
        <v>838672.97</v>
      </c>
      <c r="M17" s="24">
        <f t="shared" si="2"/>
        <v>466733.12</v>
      </c>
      <c r="N17" s="24">
        <f t="shared" si="2"/>
        <v>245632.54</v>
      </c>
      <c r="O17" s="24">
        <f>O18+O19+O20+O21+O22+O23+O24+O25</f>
        <v>8765380.65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609313.82</v>
      </c>
      <c r="C18" s="30">
        <f t="shared" si="3"/>
        <v>448748.9</v>
      </c>
      <c r="D18" s="30">
        <f t="shared" si="3"/>
        <v>420940.01</v>
      </c>
      <c r="E18" s="30">
        <f t="shared" si="3"/>
        <v>151782.5</v>
      </c>
      <c r="F18" s="30">
        <f t="shared" si="3"/>
        <v>360221.79</v>
      </c>
      <c r="G18" s="30">
        <f t="shared" si="3"/>
        <v>461970.34</v>
      </c>
      <c r="H18" s="30">
        <f t="shared" si="3"/>
        <v>88312.45</v>
      </c>
      <c r="I18" s="30">
        <f t="shared" si="3"/>
        <v>440043.99</v>
      </c>
      <c r="J18" s="30">
        <f t="shared" si="3"/>
        <v>396767.02</v>
      </c>
      <c r="K18" s="30">
        <f t="shared" si="3"/>
        <v>540494.1</v>
      </c>
      <c r="L18" s="30">
        <f t="shared" si="3"/>
        <v>473118.05</v>
      </c>
      <c r="M18" s="30">
        <f t="shared" si="3"/>
        <v>247779.05</v>
      </c>
      <c r="N18" s="30">
        <f t="shared" si="3"/>
        <v>147968.64</v>
      </c>
      <c r="O18" s="30">
        <f aca="true" t="shared" si="4" ref="O18:O25">SUM(B18:N18)</f>
        <v>4787460.659999999</v>
      </c>
    </row>
    <row r="19" spans="1:23" ht="18.75" customHeight="1">
      <c r="A19" s="26" t="s">
        <v>35</v>
      </c>
      <c r="B19" s="30">
        <f>IF(B15&lt;&gt;0,ROUND((B15-1)*B18,2),0)</f>
        <v>395629.75</v>
      </c>
      <c r="C19" s="30">
        <f aca="true" t="shared" si="5" ref="C19:N19">IF(C15&lt;&gt;0,ROUND((C15-1)*C18,2),0)</f>
        <v>316858.72</v>
      </c>
      <c r="D19" s="30">
        <f t="shared" si="5"/>
        <v>238737</v>
      </c>
      <c r="E19" s="30">
        <f t="shared" si="5"/>
        <v>40407.76</v>
      </c>
      <c r="F19" s="30">
        <f t="shared" si="5"/>
        <v>298598.16</v>
      </c>
      <c r="G19" s="30">
        <f t="shared" si="5"/>
        <v>513463.77</v>
      </c>
      <c r="H19" s="30">
        <f t="shared" si="5"/>
        <v>109108.36</v>
      </c>
      <c r="I19" s="30">
        <f t="shared" si="5"/>
        <v>301812.84</v>
      </c>
      <c r="J19" s="30">
        <f t="shared" si="5"/>
        <v>274252.7</v>
      </c>
      <c r="K19" s="30">
        <f t="shared" si="5"/>
        <v>297491.46</v>
      </c>
      <c r="L19" s="30">
        <f t="shared" si="5"/>
        <v>294643.66</v>
      </c>
      <c r="M19" s="30">
        <f t="shared" si="5"/>
        <v>178804.43</v>
      </c>
      <c r="N19" s="30">
        <f t="shared" si="5"/>
        <v>80475.23</v>
      </c>
      <c r="O19" s="30">
        <f t="shared" si="4"/>
        <v>3340283.8400000003</v>
      </c>
      <c r="W19" s="62"/>
    </row>
    <row r="20" spans="1:15" ht="18.75" customHeight="1">
      <c r="A20" s="26" t="s">
        <v>36</v>
      </c>
      <c r="B20" s="30">
        <v>42371.93</v>
      </c>
      <c r="C20" s="30">
        <v>30176.47</v>
      </c>
      <c r="D20" s="30">
        <v>19055.13</v>
      </c>
      <c r="E20" s="30">
        <v>7213.74</v>
      </c>
      <c r="F20" s="30">
        <v>21967.59</v>
      </c>
      <c r="G20" s="30">
        <v>32925.69</v>
      </c>
      <c r="H20" s="30">
        <v>3751.75</v>
      </c>
      <c r="I20" s="30">
        <v>22657.73</v>
      </c>
      <c r="J20" s="30">
        <v>25963.43</v>
      </c>
      <c r="K20" s="30">
        <v>35484.92</v>
      </c>
      <c r="L20" s="30">
        <v>35447.89</v>
      </c>
      <c r="M20" s="30">
        <v>14619.03</v>
      </c>
      <c r="N20" s="30">
        <v>8774.23</v>
      </c>
      <c r="O20" s="30">
        <f t="shared" si="4"/>
        <v>300409.53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-68526.8</v>
      </c>
      <c r="C27" s="30">
        <f>+C28+C30+C43+C44+C47-C48</f>
        <v>-67320.59</v>
      </c>
      <c r="D27" s="30">
        <f t="shared" si="6"/>
        <v>-54870.520000000004</v>
      </c>
      <c r="E27" s="30">
        <f t="shared" si="6"/>
        <v>-10123.91</v>
      </c>
      <c r="F27" s="30">
        <f t="shared" si="6"/>
        <v>-38099.409999999996</v>
      </c>
      <c r="G27" s="30">
        <f t="shared" si="6"/>
        <v>-54723.35</v>
      </c>
      <c r="H27" s="30">
        <f t="shared" si="6"/>
        <v>-41197.35</v>
      </c>
      <c r="I27" s="30">
        <f t="shared" si="6"/>
        <v>-65056.950000000004</v>
      </c>
      <c r="J27" s="30">
        <f t="shared" si="6"/>
        <v>-51923.96</v>
      </c>
      <c r="K27" s="30">
        <f t="shared" si="6"/>
        <v>-44336.979999999996</v>
      </c>
      <c r="L27" s="30">
        <f t="shared" si="6"/>
        <v>-38884.54</v>
      </c>
      <c r="M27" s="30">
        <f t="shared" si="6"/>
        <v>-19453.910000000003</v>
      </c>
      <c r="N27" s="30">
        <f t="shared" si="6"/>
        <v>-18333.129999999997</v>
      </c>
      <c r="O27" s="30">
        <f t="shared" si="6"/>
        <v>-572851.4</v>
      </c>
    </row>
    <row r="28" spans="1:15" ht="18.75" customHeight="1">
      <c r="A28" s="26" t="s">
        <v>40</v>
      </c>
      <c r="B28" s="31">
        <f>+B29</f>
        <v>-63883.6</v>
      </c>
      <c r="C28" s="31">
        <f>+C29</f>
        <v>-63795.6</v>
      </c>
      <c r="D28" s="31">
        <f aca="true" t="shared" si="7" ref="D28:O28">+D29</f>
        <v>-48496.8</v>
      </c>
      <c r="E28" s="31">
        <f t="shared" si="7"/>
        <v>-9240</v>
      </c>
      <c r="F28" s="31">
        <f t="shared" si="7"/>
        <v>-35085.6</v>
      </c>
      <c r="G28" s="31">
        <f t="shared" si="7"/>
        <v>-50261.2</v>
      </c>
      <c r="H28" s="31">
        <f t="shared" si="7"/>
        <v>-9187.2</v>
      </c>
      <c r="I28" s="31">
        <f t="shared" si="7"/>
        <v>-61670.4</v>
      </c>
      <c r="J28" s="31">
        <f t="shared" si="7"/>
        <v>-48835.6</v>
      </c>
      <c r="K28" s="31">
        <f t="shared" si="7"/>
        <v>-40471.2</v>
      </c>
      <c r="L28" s="31">
        <f t="shared" si="7"/>
        <v>-35327.6</v>
      </c>
      <c r="M28" s="31">
        <f t="shared" si="7"/>
        <v>-17494.4</v>
      </c>
      <c r="N28" s="31">
        <f t="shared" si="7"/>
        <v>-17278.8</v>
      </c>
      <c r="O28" s="31">
        <f t="shared" si="7"/>
        <v>-501028</v>
      </c>
    </row>
    <row r="29" spans="1:26" ht="18.75" customHeight="1">
      <c r="A29" s="27" t="s">
        <v>41</v>
      </c>
      <c r="B29" s="16">
        <f>ROUND((-B9)*$G$3,2)</f>
        <v>-63883.6</v>
      </c>
      <c r="C29" s="16">
        <f aca="true" t="shared" si="8" ref="C29:N29">ROUND((-C9)*$G$3,2)</f>
        <v>-63795.6</v>
      </c>
      <c r="D29" s="16">
        <f t="shared" si="8"/>
        <v>-48496.8</v>
      </c>
      <c r="E29" s="16">
        <f t="shared" si="8"/>
        <v>-9240</v>
      </c>
      <c r="F29" s="16">
        <f t="shared" si="8"/>
        <v>-35085.6</v>
      </c>
      <c r="G29" s="16">
        <f t="shared" si="8"/>
        <v>-50261.2</v>
      </c>
      <c r="H29" s="16">
        <f t="shared" si="8"/>
        <v>-9187.2</v>
      </c>
      <c r="I29" s="16">
        <f t="shared" si="8"/>
        <v>-61670.4</v>
      </c>
      <c r="J29" s="16">
        <f t="shared" si="8"/>
        <v>-48835.6</v>
      </c>
      <c r="K29" s="16">
        <f t="shared" si="8"/>
        <v>-40471.2</v>
      </c>
      <c r="L29" s="16">
        <f t="shared" si="8"/>
        <v>-35327.6</v>
      </c>
      <c r="M29" s="16">
        <f t="shared" si="8"/>
        <v>-17494.4</v>
      </c>
      <c r="N29" s="16">
        <f t="shared" si="8"/>
        <v>-17278.8</v>
      </c>
      <c r="O29" s="32">
        <f aca="true" t="shared" si="9" ref="O29:O48">SUM(B29:N29)</f>
        <v>-501028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-4643.2</v>
      </c>
      <c r="C30" s="31">
        <f aca="true" t="shared" si="10" ref="C30:O30">SUM(C31:C41)</f>
        <v>-3524.99</v>
      </c>
      <c r="D30" s="31">
        <f t="shared" si="10"/>
        <v>-2992.51</v>
      </c>
      <c r="E30" s="31">
        <f t="shared" si="10"/>
        <v>-883.91</v>
      </c>
      <c r="F30" s="31">
        <f t="shared" si="10"/>
        <v>-3013.8100000000004</v>
      </c>
      <c r="G30" s="31">
        <f t="shared" si="10"/>
        <v>-4462.15</v>
      </c>
      <c r="H30" s="31">
        <f t="shared" si="10"/>
        <v>-31006.08</v>
      </c>
      <c r="I30" s="31">
        <f t="shared" si="10"/>
        <v>-3386.55</v>
      </c>
      <c r="J30" s="31">
        <f t="shared" si="10"/>
        <v>-3088.36</v>
      </c>
      <c r="K30" s="31">
        <f t="shared" si="10"/>
        <v>-3865.78</v>
      </c>
      <c r="L30" s="31">
        <f t="shared" si="10"/>
        <v>-3556.9399999999996</v>
      </c>
      <c r="M30" s="31">
        <f t="shared" si="10"/>
        <v>-1959.5100000000002</v>
      </c>
      <c r="N30" s="31">
        <f t="shared" si="10"/>
        <v>-1054.33</v>
      </c>
      <c r="O30" s="31">
        <f t="shared" si="10"/>
        <v>-67438.12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-10040.72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-10040.72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-5654.99</v>
      </c>
      <c r="C39" s="33">
        <v>-4293.12</v>
      </c>
      <c r="D39" s="33">
        <v>-3644.61</v>
      </c>
      <c r="E39" s="33">
        <v>-1076.52</v>
      </c>
      <c r="F39" s="33">
        <v>-3670.55</v>
      </c>
      <c r="G39" s="33">
        <v>-5434.49</v>
      </c>
      <c r="H39" s="33">
        <v>-1076.52</v>
      </c>
      <c r="I39" s="33">
        <v>-4124.51</v>
      </c>
      <c r="J39" s="33">
        <v>-3761.34</v>
      </c>
      <c r="K39" s="33">
        <v>-4708.17</v>
      </c>
      <c r="L39" s="33">
        <v>-4332.03</v>
      </c>
      <c r="M39" s="33">
        <v>-2386.51</v>
      </c>
      <c r="N39" s="33">
        <v>-1284.06</v>
      </c>
      <c r="O39" s="33">
        <f t="shared" si="9"/>
        <v>-45447.42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-20081.45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-20081.45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5">
        <v>1011.79</v>
      </c>
      <c r="C41" s="35">
        <v>768.13</v>
      </c>
      <c r="D41" s="35">
        <v>652.1</v>
      </c>
      <c r="E41" s="35">
        <v>192.61</v>
      </c>
      <c r="F41" s="35">
        <v>656.74</v>
      </c>
      <c r="G41" s="35">
        <v>972.34</v>
      </c>
      <c r="H41" s="35">
        <v>192.61</v>
      </c>
      <c r="I41" s="35">
        <v>737.96</v>
      </c>
      <c r="J41" s="35">
        <v>672.98</v>
      </c>
      <c r="K41" s="35">
        <v>842.39</v>
      </c>
      <c r="L41" s="35">
        <v>775.09</v>
      </c>
      <c r="M41" s="35">
        <v>427</v>
      </c>
      <c r="N41" s="35">
        <v>229.73</v>
      </c>
      <c r="O41" s="33">
        <f>SUM(B41:N41)</f>
        <v>8131.47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75</v>
      </c>
      <c r="B43" s="35">
        <v>0</v>
      </c>
      <c r="C43" s="35">
        <v>0</v>
      </c>
      <c r="D43" s="35">
        <v>-3381.21</v>
      </c>
      <c r="E43" s="35">
        <v>0</v>
      </c>
      <c r="F43" s="35">
        <v>0</v>
      </c>
      <c r="G43" s="35">
        <v>0</v>
      </c>
      <c r="H43" s="35">
        <v>-1004.07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-4385.28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1031183.21</v>
      </c>
      <c r="C46" s="36">
        <f t="shared" si="11"/>
        <v>751247.96</v>
      </c>
      <c r="D46" s="36">
        <f t="shared" si="11"/>
        <v>647148.84</v>
      </c>
      <c r="E46" s="36">
        <f t="shared" si="11"/>
        <v>197946.11000000002</v>
      </c>
      <c r="F46" s="36">
        <f t="shared" si="11"/>
        <v>666752.0099999999</v>
      </c>
      <c r="G46" s="36">
        <f t="shared" si="11"/>
        <v>989979.29</v>
      </c>
      <c r="H46" s="36">
        <f t="shared" si="11"/>
        <v>166684.57</v>
      </c>
      <c r="I46" s="36">
        <f t="shared" si="11"/>
        <v>735755.5700000001</v>
      </c>
      <c r="J46" s="36">
        <f t="shared" si="11"/>
        <v>667077.18</v>
      </c>
      <c r="K46" s="36">
        <f t="shared" si="11"/>
        <v>864387.4600000002</v>
      </c>
      <c r="L46" s="36">
        <f t="shared" si="11"/>
        <v>799788.4299999999</v>
      </c>
      <c r="M46" s="36">
        <f t="shared" si="11"/>
        <v>447279.20999999996</v>
      </c>
      <c r="N46" s="36">
        <f t="shared" si="11"/>
        <v>227299.41</v>
      </c>
      <c r="O46" s="36">
        <f>SUM(B46:N46)</f>
        <v>8192529.25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1031183.21</v>
      </c>
      <c r="C52" s="51">
        <f t="shared" si="12"/>
        <v>751247.96</v>
      </c>
      <c r="D52" s="51">
        <f t="shared" si="12"/>
        <v>647148.84</v>
      </c>
      <c r="E52" s="51">
        <f t="shared" si="12"/>
        <v>197946.11</v>
      </c>
      <c r="F52" s="51">
        <f t="shared" si="12"/>
        <v>666752.01</v>
      </c>
      <c r="G52" s="51">
        <f t="shared" si="12"/>
        <v>989979.3</v>
      </c>
      <c r="H52" s="51">
        <f t="shared" si="12"/>
        <v>166684.57</v>
      </c>
      <c r="I52" s="51">
        <f t="shared" si="12"/>
        <v>735755.58</v>
      </c>
      <c r="J52" s="51">
        <f t="shared" si="12"/>
        <v>667077.18</v>
      </c>
      <c r="K52" s="51">
        <f t="shared" si="12"/>
        <v>864387.46</v>
      </c>
      <c r="L52" s="51">
        <f t="shared" si="12"/>
        <v>799788.43</v>
      </c>
      <c r="M52" s="51">
        <f t="shared" si="12"/>
        <v>447279.2</v>
      </c>
      <c r="N52" s="51">
        <f t="shared" si="12"/>
        <v>227299.4</v>
      </c>
      <c r="O52" s="36">
        <f t="shared" si="12"/>
        <v>8192529.250000001</v>
      </c>
      <c r="Q52"/>
    </row>
    <row r="53" spans="1:18" ht="18.75" customHeight="1">
      <c r="A53" s="26" t="s">
        <v>57</v>
      </c>
      <c r="B53" s="51">
        <v>853392.14</v>
      </c>
      <c r="C53" s="51">
        <v>550182.82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1403574.96</v>
      </c>
      <c r="P53"/>
      <c r="Q53"/>
      <c r="R53" s="43"/>
    </row>
    <row r="54" spans="1:16" ht="18.75" customHeight="1">
      <c r="A54" s="26" t="s">
        <v>58</v>
      </c>
      <c r="B54" s="51">
        <v>177791.07</v>
      </c>
      <c r="C54" s="51">
        <v>201065.14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378856.21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647148.84</v>
      </c>
      <c r="E55" s="52">
        <v>0</v>
      </c>
      <c r="F55" s="52">
        <v>0</v>
      </c>
      <c r="G55" s="52">
        <v>0</v>
      </c>
      <c r="H55" s="51">
        <v>166684.57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813833.4099999999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197946.11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197946.11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666752.01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666752.01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989979.3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989979.3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735755.58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735755.58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667077.18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667077.18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864387.46</v>
      </c>
      <c r="L61" s="31">
        <v>799788.43</v>
      </c>
      <c r="M61" s="52">
        <v>0</v>
      </c>
      <c r="N61" s="52">
        <v>0</v>
      </c>
      <c r="O61" s="36">
        <f t="shared" si="13"/>
        <v>1664175.8900000001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447279.2</v>
      </c>
      <c r="N62" s="52">
        <v>0</v>
      </c>
      <c r="O62" s="36">
        <f t="shared" si="13"/>
        <v>447279.2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227299.4</v>
      </c>
      <c r="O63" s="55">
        <f t="shared" si="13"/>
        <v>227299.4</v>
      </c>
      <c r="P63"/>
      <c r="S63"/>
      <c r="Z63"/>
    </row>
    <row r="64" spans="1:12" ht="21" customHeight="1">
      <c r="A64" s="56" t="s">
        <v>74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2021-10-19T14:22:34Z</dcterms:modified>
  <cp:category/>
  <cp:version/>
  <cp:contentType/>
  <cp:contentStatus/>
</cp:coreProperties>
</file>