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<sst xmlns="http://schemas.openxmlformats.org/spreadsheetml/2006/main" count="81" uniqueCount="78">
  <si>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</si>
  <si>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</si>
  <si>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</si>
  <si>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</si>
  <si>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</si>
  <si>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</si>
  <si>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</si>
  <si>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</si>
  <si>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</si>
  <si>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</si>
  <si>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</si>
  <si>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</si>
  <si>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</si>
  <si>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</si>
  <si>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</si>
  <si>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</si>
  <si>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</si>
  <si>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</si>
  <si>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</si>
  <si>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</si>
  <si>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</si>
  <si>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</si>
  <si>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</si>
  <si>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</si>
  <si>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</si>
  <si>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</si>
  <si>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</si>
  <si>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</si>
  <si>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</si>
  <si>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</si>
  <si>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</si>
  <si>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</si>
  <si>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</si>
  <si>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</si>
  <si>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</si>
  <si>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</si>
  <si>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</si>
  <si>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</si>
  <si>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</si>
  <si>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</si>
  <si>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</si>
  <si>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</si>
  <si>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</si>
  <si>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</si>
  <si>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</si>
  <si>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</si>
  <si>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</si>
  <si>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</si>
  <si>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</si>
  <si>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</si>
  <si>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</si>
  <si>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</si>
  <si>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</si>
  <si>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</si>
  <si>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</si>
  <si>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</si>
  <si>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</si>
  <si>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</si>
  <si>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</si>
  <si>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</si>
  <si>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</si>
  <si>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</si>
  <si>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</si>
  <si>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</si>
  <si>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</si>
  <si>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</si>
  <si>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</si>
  <si>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</si>
  <si>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</si>
  <si>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</si>
  <si>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</si>
  <si>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</si>
  <si>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</si>
  <si>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10/10/21 - VENCIMENTO 18/10/21</t>
  </si>
  <si>
    <t>Nota: (1) Revisões do período de 19/03 a 03/12/20, lotes D3 e D7.</t>
  </si>
  <si>
    <t>5.2.10. Maggi Adm. de Consórcios LTDA</t>
  </si>
  <si>
    <t>5.2.11. Amortização do Investimento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</si>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</sst>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6" sqref="A4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115334</v>
      </c>
      <c r="C7" s="9">
        <f t="shared" si="0"/>
        <v>79680</v>
      </c>
      <c r="D7" s="9">
        <f t="shared" si="0"/>
        <v>91388</v>
      </c>
      <c r="E7" s="9">
        <f t="shared" si="0"/>
        <v>18112</v>
      </c>
      <c r="F7" s="9">
        <f t="shared" si="0"/>
        <v>69600</v>
      </c>
      <c r="G7" s="9">
        <f t="shared" si="0"/>
        <v>93403</v>
      </c>
      <c r="H7" s="9">
        <f t="shared" si="0"/>
        <v>11429</v>
      </c>
      <c r="I7" s="9">
        <f t="shared" si="0"/>
        <v>71603</v>
      </c>
      <c r="J7" s="9">
        <f t="shared" si="0"/>
        <v>74522</v>
      </c>
      <c r="K7" s="9">
        <f t="shared" si="0"/>
        <v>112085</v>
      </c>
      <c r="L7" s="9">
        <f t="shared" si="0"/>
        <v>84105</v>
      </c>
      <c r="M7" s="9">
        <f t="shared" si="0"/>
        <v>34132</v>
      </c>
      <c r="N7" s="9">
        <f t="shared" si="0"/>
        <v>19283</v>
      </c>
      <c r="O7" s="9">
        <f t="shared" si="0"/>
        <v>874676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7905</v>
      </c>
      <c r="C8" s="11">
        <f t="shared" si="1"/>
        <v>7420</v>
      </c>
      <c r="D8" s="11">
        <f t="shared" si="1"/>
        <v>6407</v>
      </c>
      <c r="E8" s="11">
        <f t="shared" si="1"/>
        <v>910</v>
      </c>
      <c r="F8" s="11">
        <f t="shared" si="1"/>
        <v>4790</v>
      </c>
      <c r="G8" s="11">
        <f t="shared" si="1"/>
        <v>6009</v>
      </c>
      <c r="H8" s="11">
        <f t="shared" si="1"/>
        <v>820</v>
      </c>
      <c r="I8" s="11">
        <f t="shared" si="1"/>
        <v>6727</v>
      </c>
      <c r="J8" s="11">
        <f t="shared" si="1"/>
        <v>5835</v>
      </c>
      <c r="K8" s="11">
        <f t="shared" si="1"/>
        <v>5704</v>
      </c>
      <c r="L8" s="11">
        <f t="shared" si="1"/>
        <v>4252</v>
      </c>
      <c r="M8" s="11">
        <f t="shared" si="1"/>
        <v>1654</v>
      </c>
      <c r="N8" s="11">
        <f t="shared" si="1"/>
        <v>1365</v>
      </c>
      <c r="O8" s="11">
        <f t="shared" si="1"/>
        <v>59798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7905</v>
      </c>
      <c r="C9" s="11">
        <v>7420</v>
      </c>
      <c r="D9" s="11">
        <v>6407</v>
      </c>
      <c r="E9" s="11">
        <v>910</v>
      </c>
      <c r="F9" s="11">
        <v>4790</v>
      </c>
      <c r="G9" s="11">
        <v>6009</v>
      </c>
      <c r="H9" s="11">
        <v>820</v>
      </c>
      <c r="I9" s="11">
        <v>6725</v>
      </c>
      <c r="J9" s="11">
        <v>5835</v>
      </c>
      <c r="K9" s="11">
        <v>5699</v>
      </c>
      <c r="L9" s="11">
        <v>4252</v>
      </c>
      <c r="M9" s="11">
        <v>1653</v>
      </c>
      <c r="N9" s="11">
        <v>1363</v>
      </c>
      <c r="O9" s="11">
        <f>SUM(B9:N9)</f>
        <v>59788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5</v>
      </c>
      <c r="L10" s="13">
        <v>0</v>
      </c>
      <c r="M10" s="13">
        <v>1</v>
      </c>
      <c r="N10" s="13">
        <v>2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107429</v>
      </c>
      <c r="C11" s="13">
        <v>72260</v>
      </c>
      <c r="D11" s="13">
        <v>84981</v>
      </c>
      <c r="E11" s="13">
        <v>17202</v>
      </c>
      <c r="F11" s="13">
        <v>64810</v>
      </c>
      <c r="G11" s="13">
        <v>87394</v>
      </c>
      <c r="H11" s="13">
        <v>10609</v>
      </c>
      <c r="I11" s="13">
        <v>64876</v>
      </c>
      <c r="J11" s="13">
        <v>68687</v>
      </c>
      <c r="K11" s="13">
        <v>106381</v>
      </c>
      <c r="L11" s="13">
        <v>79853</v>
      </c>
      <c r="M11" s="13">
        <v>32478</v>
      </c>
      <c r="N11" s="13">
        <v>17918</v>
      </c>
      <c r="O11" s="11">
        <f>SUM(B11:N11)</f>
        <v>814878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1.320822138067031</v>
      </c>
      <c r="C15" s="19">
        <v>1.377455941835328</v>
      </c>
      <c r="D15" s="19">
        <v>1.340312100279481</v>
      </c>
      <c r="E15" s="19">
        <v>0.987844508453395</v>
      </c>
      <c r="F15" s="19">
        <v>1.588236997168479</v>
      </c>
      <c r="G15" s="19">
        <v>1.647474627571704</v>
      </c>
      <c r="H15" s="19">
        <v>1.805500193169273</v>
      </c>
      <c r="I15" s="19">
        <v>1.356441458009625</v>
      </c>
      <c r="J15" s="19">
        <v>1.41249068796431</v>
      </c>
      <c r="K15" s="19">
        <v>1.280728823833952</v>
      </c>
      <c r="L15" s="19">
        <v>1.361028203773235</v>
      </c>
      <c r="M15" s="19">
        <v>1.394179695179111</v>
      </c>
      <c r="N15" s="19">
        <v>1.247473026681661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408674.38</v>
      </c>
      <c r="C17" s="24">
        <f aca="true" t="shared" si="2" ref="C17:N17">C18+C19+C20+C21+C22+C23+C24+C25</f>
        <v>289459.27</v>
      </c>
      <c r="D17" s="24">
        <f t="shared" si="2"/>
        <v>279634.72000000003</v>
      </c>
      <c r="E17" s="24">
        <f t="shared" si="2"/>
        <v>73999.94</v>
      </c>
      <c r="F17" s="24">
        <f t="shared" si="2"/>
        <v>292745.95999999996</v>
      </c>
      <c r="G17" s="24">
        <f t="shared" si="2"/>
        <v>348181.57999999996</v>
      </c>
      <c r="H17" s="24">
        <f t="shared" si="2"/>
        <v>61708.159999999996</v>
      </c>
      <c r="I17" s="24">
        <f t="shared" si="2"/>
        <v>270609.36</v>
      </c>
      <c r="J17" s="24">
        <f t="shared" si="2"/>
        <v>275779</v>
      </c>
      <c r="K17" s="24">
        <f t="shared" si="2"/>
        <v>365578.89999999997</v>
      </c>
      <c r="L17" s="24">
        <f t="shared" si="2"/>
        <v>335778.47000000003</v>
      </c>
      <c r="M17" s="24">
        <f t="shared" si="2"/>
        <v>168816.53000000003</v>
      </c>
      <c r="N17" s="24">
        <f t="shared" si="2"/>
        <v>74248.09</v>
      </c>
      <c r="O17" s="24">
        <f>O18+O19+O20+O21+O22+O23+O24+O25</f>
        <v>3245214.3599999994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256929.55</v>
      </c>
      <c r="C18" s="30">
        <f t="shared" si="3"/>
        <v>183367.58</v>
      </c>
      <c r="D18" s="30">
        <f t="shared" si="3"/>
        <v>184439.26</v>
      </c>
      <c r="E18" s="30">
        <f t="shared" si="3"/>
        <v>62446.55</v>
      </c>
      <c r="F18" s="30">
        <f t="shared" si="3"/>
        <v>162815.28</v>
      </c>
      <c r="G18" s="30">
        <f t="shared" si="3"/>
        <v>179772.75</v>
      </c>
      <c r="H18" s="30">
        <f t="shared" si="3"/>
        <v>29534.82</v>
      </c>
      <c r="I18" s="30">
        <f t="shared" si="3"/>
        <v>163620.02</v>
      </c>
      <c r="J18" s="30">
        <f t="shared" si="3"/>
        <v>171273.91</v>
      </c>
      <c r="K18" s="30">
        <f t="shared" si="3"/>
        <v>243504.66</v>
      </c>
      <c r="L18" s="30">
        <f t="shared" si="3"/>
        <v>208042.13</v>
      </c>
      <c r="M18" s="30">
        <f t="shared" si="3"/>
        <v>97426.38</v>
      </c>
      <c r="N18" s="30">
        <f t="shared" si="3"/>
        <v>49717.36</v>
      </c>
      <c r="O18" s="30">
        <f aca="true" t="shared" si="4" ref="O18:O25">SUM(B18:N18)</f>
        <v>1992890.2499999998</v>
      </c>
    </row>
    <row r="19" spans="1:23" ht="18.75" customHeight="1">
      <c r="A19" s="26" t="s">
        <v>35</v>
      </c>
      <c r="B19" s="30">
        <f>IF(B15&lt;&gt;0,ROUND((B15-1)*B18,2),0)</f>
        <v>82428.69</v>
      </c>
      <c r="C19" s="30">
        <f aca="true" t="shared" si="5" ref="C19:N19">IF(C15&lt;&gt;0,ROUND((C15-1)*C18,2),0)</f>
        <v>69213.18</v>
      </c>
      <c r="D19" s="30">
        <f t="shared" si="5"/>
        <v>62766.91</v>
      </c>
      <c r="E19" s="30">
        <f t="shared" si="5"/>
        <v>-759.07</v>
      </c>
      <c r="F19" s="30">
        <f t="shared" si="5"/>
        <v>95773.97</v>
      </c>
      <c r="G19" s="30">
        <f t="shared" si="5"/>
        <v>116398.29</v>
      </c>
      <c r="H19" s="30">
        <f t="shared" si="5"/>
        <v>23790.3</v>
      </c>
      <c r="I19" s="30">
        <f t="shared" si="5"/>
        <v>58320.96</v>
      </c>
      <c r="J19" s="30">
        <f t="shared" si="5"/>
        <v>70648.89</v>
      </c>
      <c r="K19" s="30">
        <f t="shared" si="5"/>
        <v>68358.78</v>
      </c>
      <c r="L19" s="30">
        <f t="shared" si="5"/>
        <v>75109.08</v>
      </c>
      <c r="M19" s="30">
        <f t="shared" si="5"/>
        <v>38403.5</v>
      </c>
      <c r="N19" s="30">
        <f t="shared" si="5"/>
        <v>12303.71</v>
      </c>
      <c r="O19" s="30">
        <f t="shared" si="4"/>
        <v>772757.19</v>
      </c>
      <c r="W19" s="62"/>
    </row>
    <row r="20" spans="1:15" ht="18.75" customHeight="1">
      <c r="A20" s="26" t="s">
        <v>36</v>
      </c>
      <c r="B20" s="30">
        <v>16921.63</v>
      </c>
      <c r="C20" s="30">
        <v>14094.05</v>
      </c>
      <c r="D20" s="30">
        <v>9141.33</v>
      </c>
      <c r="E20" s="30">
        <v>3646.44</v>
      </c>
      <c r="F20" s="30">
        <v>10092.83</v>
      </c>
      <c r="G20" s="30">
        <v>15667.7</v>
      </c>
      <c r="H20" s="30">
        <v>1673.68</v>
      </c>
      <c r="I20" s="30">
        <v>12370.42</v>
      </c>
      <c r="J20" s="30">
        <v>11838.21</v>
      </c>
      <c r="K20" s="30">
        <v>18461.5</v>
      </c>
      <c r="L20" s="30">
        <v>17163.89</v>
      </c>
      <c r="M20" s="30">
        <v>7456.04</v>
      </c>
      <c r="N20" s="30">
        <v>3812.58</v>
      </c>
      <c r="O20" s="30">
        <f t="shared" si="4"/>
        <v>142340.3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-39925.72</v>
      </c>
      <c r="C27" s="30">
        <f>+C28+C30+C43+C44+C47-C48</f>
        <v>-36513.78</v>
      </c>
      <c r="D27" s="30">
        <f t="shared" si="6"/>
        <v>-33102.22</v>
      </c>
      <c r="E27" s="30">
        <f t="shared" si="6"/>
        <v>-4962.45</v>
      </c>
      <c r="F27" s="30">
        <f t="shared" si="6"/>
        <v>-24952.43</v>
      </c>
      <c r="G27" s="30">
        <f t="shared" si="6"/>
        <v>-30933.699999999997</v>
      </c>
      <c r="H27" s="30">
        <f t="shared" si="6"/>
        <v>-12865.37</v>
      </c>
      <c r="I27" s="30">
        <f t="shared" si="6"/>
        <v>-32965.9</v>
      </c>
      <c r="J27" s="30">
        <f t="shared" si="6"/>
        <v>-29337.43</v>
      </c>
      <c r="K27" s="30">
        <f t="shared" si="6"/>
        <v>-29825.289999999997</v>
      </c>
      <c r="L27" s="30">
        <f t="shared" si="6"/>
        <v>-23032.5</v>
      </c>
      <c r="M27" s="30">
        <f t="shared" si="6"/>
        <v>-9349.86</v>
      </c>
      <c r="N27" s="30">
        <f t="shared" si="6"/>
        <v>-6955.679999999999</v>
      </c>
      <c r="O27" s="30">
        <f t="shared" si="6"/>
        <v>-314722.33</v>
      </c>
    </row>
    <row r="28" spans="1:15" ht="18.75" customHeight="1">
      <c r="A28" s="26" t="s">
        <v>40</v>
      </c>
      <c r="B28" s="31">
        <f>+B29</f>
        <v>-34782</v>
      </c>
      <c r="C28" s="31">
        <f>+C29</f>
        <v>-32648</v>
      </c>
      <c r="D28" s="31">
        <f aca="true" t="shared" si="7" ref="D28:O28">+D29</f>
        <v>-28190.8</v>
      </c>
      <c r="E28" s="31">
        <f t="shared" si="7"/>
        <v>-4004</v>
      </c>
      <c r="F28" s="31">
        <f t="shared" si="7"/>
        <v>-21076</v>
      </c>
      <c r="G28" s="31">
        <f t="shared" si="7"/>
        <v>-26439.6</v>
      </c>
      <c r="H28" s="31">
        <f t="shared" si="7"/>
        <v>-3608</v>
      </c>
      <c r="I28" s="31">
        <f t="shared" si="7"/>
        <v>-29590</v>
      </c>
      <c r="J28" s="31">
        <f t="shared" si="7"/>
        <v>-25674</v>
      </c>
      <c r="K28" s="31">
        <f t="shared" si="7"/>
        <v>-25075.6</v>
      </c>
      <c r="L28" s="31">
        <f t="shared" si="7"/>
        <v>-18708.8</v>
      </c>
      <c r="M28" s="31">
        <f t="shared" si="7"/>
        <v>-7273.2</v>
      </c>
      <c r="N28" s="31">
        <f t="shared" si="7"/>
        <v>-5997.2</v>
      </c>
      <c r="O28" s="31">
        <f t="shared" si="7"/>
        <v>-263067.2</v>
      </c>
    </row>
    <row r="29" spans="1:26" ht="18.75" customHeight="1">
      <c r="A29" s="27" t="s">
        <v>41</v>
      </c>
      <c r="B29" s="16">
        <f>ROUND((-B9)*$G$3,2)</f>
        <v>-34782</v>
      </c>
      <c r="C29" s="16">
        <f aca="true" t="shared" si="8" ref="C29:N29">ROUND((-C9)*$G$3,2)</f>
        <v>-32648</v>
      </c>
      <c r="D29" s="16">
        <f t="shared" si="8"/>
        <v>-28190.8</v>
      </c>
      <c r="E29" s="16">
        <f t="shared" si="8"/>
        <v>-4004</v>
      </c>
      <c r="F29" s="16">
        <f t="shared" si="8"/>
        <v>-21076</v>
      </c>
      <c r="G29" s="16">
        <f t="shared" si="8"/>
        <v>-26439.6</v>
      </c>
      <c r="H29" s="16">
        <f t="shared" si="8"/>
        <v>-3608</v>
      </c>
      <c r="I29" s="16">
        <f t="shared" si="8"/>
        <v>-29590</v>
      </c>
      <c r="J29" s="16">
        <f t="shared" si="8"/>
        <v>-25674</v>
      </c>
      <c r="K29" s="16">
        <f t="shared" si="8"/>
        <v>-25075.6</v>
      </c>
      <c r="L29" s="16">
        <f t="shared" si="8"/>
        <v>-18708.8</v>
      </c>
      <c r="M29" s="16">
        <f t="shared" si="8"/>
        <v>-7273.2</v>
      </c>
      <c r="N29" s="16">
        <f t="shared" si="8"/>
        <v>-5997.2</v>
      </c>
      <c r="O29" s="32">
        <f aca="true" t="shared" si="9" ref="O29:O48">SUM(B29:N29)</f>
        <v>-263067.2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-5143.72</v>
      </c>
      <c r="C30" s="31">
        <f aca="true" t="shared" si="10" ref="C30:O30">SUM(C31:C41)</f>
        <v>-3865.78</v>
      </c>
      <c r="D30" s="31">
        <f t="shared" si="10"/>
        <v>-3642.13</v>
      </c>
      <c r="E30" s="31">
        <f t="shared" si="10"/>
        <v>-958.4499999999999</v>
      </c>
      <c r="F30" s="31">
        <f t="shared" si="10"/>
        <v>-3876.4300000000003</v>
      </c>
      <c r="G30" s="31">
        <f t="shared" si="10"/>
        <v>-4494.1</v>
      </c>
      <c r="H30" s="31">
        <f t="shared" si="10"/>
        <v>-8984.17</v>
      </c>
      <c r="I30" s="31">
        <f t="shared" si="10"/>
        <v>-3375.9</v>
      </c>
      <c r="J30" s="31">
        <f t="shared" si="10"/>
        <v>-3663.4299999999994</v>
      </c>
      <c r="K30" s="31">
        <f t="shared" si="10"/>
        <v>-4749.69</v>
      </c>
      <c r="L30" s="31">
        <f t="shared" si="10"/>
        <v>-4323.7</v>
      </c>
      <c r="M30" s="31">
        <f t="shared" si="10"/>
        <v>-2076.66</v>
      </c>
      <c r="N30" s="31">
        <f t="shared" si="10"/>
        <v>-958.4799999999999</v>
      </c>
      <c r="O30" s="31">
        <f t="shared" si="10"/>
        <v>-50112.64000000001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-2732.04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-2732.04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-6264.58</v>
      </c>
      <c r="C39" s="33">
        <v>-4708.17</v>
      </c>
      <c r="D39" s="33">
        <v>-4435.79</v>
      </c>
      <c r="E39" s="33">
        <v>-1167.31</v>
      </c>
      <c r="F39" s="33">
        <v>-4721.14</v>
      </c>
      <c r="G39" s="33">
        <v>-5473.41</v>
      </c>
      <c r="H39" s="33">
        <v>-959.79</v>
      </c>
      <c r="I39" s="33">
        <v>-4111.54</v>
      </c>
      <c r="J39" s="33">
        <v>-4461.73</v>
      </c>
      <c r="K39" s="33">
        <v>-5784.69</v>
      </c>
      <c r="L39" s="33">
        <v>-5265.88</v>
      </c>
      <c r="M39" s="33">
        <v>-2529.18</v>
      </c>
      <c r="N39" s="33">
        <v>-1167.33</v>
      </c>
      <c r="O39" s="33">
        <f t="shared" si="9"/>
        <v>-51050.54000000001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-5464.07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-5464.07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1120.86</v>
      </c>
      <c r="C41" s="33">
        <v>842.39</v>
      </c>
      <c r="D41" s="33">
        <v>793.66</v>
      </c>
      <c r="E41" s="33">
        <v>208.86</v>
      </c>
      <c r="F41" s="33">
        <v>844.71</v>
      </c>
      <c r="G41" s="33">
        <v>979.31</v>
      </c>
      <c r="H41" s="33">
        <v>171.73</v>
      </c>
      <c r="I41" s="33">
        <v>735.64</v>
      </c>
      <c r="J41" s="33">
        <v>798.3</v>
      </c>
      <c r="K41" s="33">
        <v>1035</v>
      </c>
      <c r="L41" s="33">
        <v>942.18</v>
      </c>
      <c r="M41" s="33">
        <v>452.52</v>
      </c>
      <c r="N41" s="33">
        <v>208.85</v>
      </c>
      <c r="O41" s="33">
        <f t="shared" si="9"/>
        <v>9134.01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-1269.29</v>
      </c>
      <c r="E43" s="35">
        <v>0</v>
      </c>
      <c r="F43" s="35">
        <v>0</v>
      </c>
      <c r="G43" s="35">
        <v>0</v>
      </c>
      <c r="H43" s="35">
        <v>-273.2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-1542.49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368748.66000000003</v>
      </c>
      <c r="C46" s="36">
        <f t="shared" si="11"/>
        <v>252945.49000000002</v>
      </c>
      <c r="D46" s="36">
        <f t="shared" si="11"/>
        <v>246532.50000000003</v>
      </c>
      <c r="E46" s="36">
        <f t="shared" si="11"/>
        <v>69037.49</v>
      </c>
      <c r="F46" s="36">
        <f t="shared" si="11"/>
        <v>267793.52999999997</v>
      </c>
      <c r="G46" s="36">
        <f t="shared" si="11"/>
        <v>317247.87999999995</v>
      </c>
      <c r="H46" s="36">
        <f t="shared" si="11"/>
        <v>48842.78999999999</v>
      </c>
      <c r="I46" s="36">
        <f t="shared" si="11"/>
        <v>237643.46</v>
      </c>
      <c r="J46" s="36">
        <f t="shared" si="11"/>
        <v>246441.57</v>
      </c>
      <c r="K46" s="36">
        <f t="shared" si="11"/>
        <v>335753.61</v>
      </c>
      <c r="L46" s="36">
        <f t="shared" si="11"/>
        <v>312745.97000000003</v>
      </c>
      <c r="M46" s="36">
        <f t="shared" si="11"/>
        <v>159466.67000000004</v>
      </c>
      <c r="N46" s="36">
        <f t="shared" si="11"/>
        <v>67292.41</v>
      </c>
      <c r="O46" s="36">
        <f>SUM(B46:N46)</f>
        <v>2930492.0300000003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368748.66</v>
      </c>
      <c r="C52" s="51">
        <f t="shared" si="12"/>
        <v>252945.5</v>
      </c>
      <c r="D52" s="51">
        <f t="shared" si="12"/>
        <v>246532.5</v>
      </c>
      <c r="E52" s="51">
        <f t="shared" si="12"/>
        <v>69037.5</v>
      </c>
      <c r="F52" s="51">
        <f t="shared" si="12"/>
        <v>267793.53</v>
      </c>
      <c r="G52" s="51">
        <f t="shared" si="12"/>
        <v>317247.89</v>
      </c>
      <c r="H52" s="51">
        <f t="shared" si="12"/>
        <v>48842.8</v>
      </c>
      <c r="I52" s="51">
        <f t="shared" si="12"/>
        <v>237643.45</v>
      </c>
      <c r="J52" s="51">
        <f t="shared" si="12"/>
        <v>246441.58</v>
      </c>
      <c r="K52" s="51">
        <f t="shared" si="12"/>
        <v>335753.61</v>
      </c>
      <c r="L52" s="51">
        <f t="shared" si="12"/>
        <v>312745.96</v>
      </c>
      <c r="M52" s="51">
        <f t="shared" si="12"/>
        <v>159466.67</v>
      </c>
      <c r="N52" s="51">
        <f t="shared" si="12"/>
        <v>67292.4</v>
      </c>
      <c r="O52" s="36">
        <f t="shared" si="12"/>
        <v>2930492.05</v>
      </c>
      <c r="Q52"/>
    </row>
    <row r="53" spans="1:18" ht="18.75" customHeight="1">
      <c r="A53" s="26" t="s">
        <v>57</v>
      </c>
      <c r="B53" s="51">
        <v>310990.73</v>
      </c>
      <c r="C53" s="51">
        <v>188913.54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499904.27</v>
      </c>
      <c r="P53"/>
      <c r="Q53"/>
      <c r="R53" s="43"/>
    </row>
    <row r="54" spans="1:16" ht="18.75" customHeight="1">
      <c r="A54" s="26" t="s">
        <v>58</v>
      </c>
      <c r="B54" s="51">
        <v>57757.93</v>
      </c>
      <c r="C54" s="51">
        <v>64031.96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121789.89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246532.5</v>
      </c>
      <c r="E55" s="52">
        <v>0</v>
      </c>
      <c r="F55" s="52">
        <v>0</v>
      </c>
      <c r="G55" s="52">
        <v>0</v>
      </c>
      <c r="H55" s="51">
        <v>48842.8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295375.3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69037.5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69037.5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267793.53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267793.53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317247.89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317247.89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237643.45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237643.45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246441.58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246441.58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335753.61</v>
      </c>
      <c r="L61" s="31">
        <v>312745.96</v>
      </c>
      <c r="M61" s="52">
        <v>0</v>
      </c>
      <c r="N61" s="52">
        <v>0</v>
      </c>
      <c r="O61" s="36">
        <f t="shared" si="13"/>
        <v>648499.5700000001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159466.67</v>
      </c>
      <c r="N62" s="52">
        <v>0</v>
      </c>
      <c r="O62" s="36">
        <f t="shared" si="13"/>
        <v>159466.67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67292.4</v>
      </c>
      <c r="O63" s="55">
        <f t="shared" si="13"/>
        <v>67292.4</v>
      </c>
      <c r="P63"/>
      <c r="S63"/>
      <c r="Z63"/>
    </row>
    <row r="64" spans="1:12" ht="21" customHeight="1">
      <c r="A64" s="56" t="s">
        <v>74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2021-10-18T13:38:33Z</dcterms:modified>
  <cp:category/>
  <cp:version/>
  <cp:contentType/>
  <cp:contentStatus/>
</cp:coreProperties>
</file>