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<sst xmlns="http://schemas.openxmlformats.org/spreadsheetml/2006/main" count="81" uniqueCount="78">
  <si>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</si>
  <si>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</si>
  <si>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</si>
  <si>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</si>
  <si>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</si>
  <si>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</si>
  <si>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</si>
  <si>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</si>
  <si>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</si>
  <si>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</si>
  <si>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</si>
  <si>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</si>
  <si>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</si>
  <si>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</si>
  <si>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</si>
  <si>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</si>
  <si>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</si>
  <si>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</si>
  <si>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</si>
  <si>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</si>
  <si>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</si>
  <si>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</si>
  <si>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</si>
  <si>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</si>
  <si>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</si>
  <si>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</si>
  <si>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</si>
  <si>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</si>
  <si>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</si>
  <si>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</si>
  <si>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</si>
  <si>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</si>
  <si>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</si>
  <si>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</si>
  <si>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</si>
  <si>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</si>
  <si>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</si>
  <si>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</si>
  <si>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</si>
  <si>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</si>
  <si>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</si>
  <si>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</si>
  <si>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</si>
  <si>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</si>
  <si>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</si>
  <si>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</si>
  <si>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</si>
  <si>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</si>
  <si>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</si>
  <si>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</si>
  <si>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</si>
  <si>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</si>
  <si>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</si>
  <si>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</si>
  <si>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</si>
  <si>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</si>
  <si>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</si>
  <si>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</si>
  <si>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</si>
  <si>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</si>
  <si>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</si>
  <si>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</si>
  <si>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</si>
  <si>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</si>
  <si>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</si>
  <si>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</si>
  <si>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</si>
  <si>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</si>
  <si>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</si>
  <si>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</si>
  <si>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</si>
  <si>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</si>
  <si>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</si>
  <si>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08/10/21 - VENCIMENTO 18/10/21</t>
  </si>
  <si>
    <t>5.2.10. Maggi Adm. de Consórcios LTDA</t>
  </si>
  <si>
    <t>5.2.11. Amortização do Investimento</t>
  </si>
  <si>
    <t>Nota: (1) Revisões do período de 19/03 a 03/12/20, lotes D3 e D7.</t>
  </si>
  <si>
    <t>5.3. Revisão de Remuneração pelo Transporte Coletivo(1)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</si>
</sst>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6" sqref="A4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356888</v>
      </c>
      <c r="C7" s="9">
        <f t="shared" si="0"/>
        <v>254750</v>
      </c>
      <c r="D7" s="9">
        <f t="shared" si="0"/>
        <v>269309</v>
      </c>
      <c r="E7" s="9">
        <f t="shared" si="0"/>
        <v>59618</v>
      </c>
      <c r="F7" s="9">
        <f t="shared" si="0"/>
        <v>191007</v>
      </c>
      <c r="G7" s="9">
        <f t="shared" si="0"/>
        <v>325622</v>
      </c>
      <c r="H7" s="9">
        <f t="shared" si="0"/>
        <v>45463</v>
      </c>
      <c r="I7" s="9">
        <f t="shared" si="0"/>
        <v>249643</v>
      </c>
      <c r="J7" s="9">
        <f t="shared" si="0"/>
        <v>223824</v>
      </c>
      <c r="K7" s="9">
        <f t="shared" si="0"/>
        <v>321256</v>
      </c>
      <c r="L7" s="9">
        <f t="shared" si="0"/>
        <v>240833</v>
      </c>
      <c r="M7" s="9">
        <f t="shared" si="0"/>
        <v>115408</v>
      </c>
      <c r="N7" s="9">
        <f t="shared" si="0"/>
        <v>73933</v>
      </c>
      <c r="O7" s="9">
        <f t="shared" si="0"/>
        <v>2727554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17349</v>
      </c>
      <c r="C8" s="11">
        <f t="shared" si="1"/>
        <v>17657</v>
      </c>
      <c r="D8" s="11">
        <f t="shared" si="1"/>
        <v>13033</v>
      </c>
      <c r="E8" s="11">
        <f t="shared" si="1"/>
        <v>2589</v>
      </c>
      <c r="F8" s="11">
        <f t="shared" si="1"/>
        <v>9000</v>
      </c>
      <c r="G8" s="11">
        <f t="shared" si="1"/>
        <v>14005</v>
      </c>
      <c r="H8" s="11">
        <f t="shared" si="1"/>
        <v>2644</v>
      </c>
      <c r="I8" s="11">
        <f t="shared" si="1"/>
        <v>16623</v>
      </c>
      <c r="J8" s="11">
        <f t="shared" si="1"/>
        <v>13088</v>
      </c>
      <c r="K8" s="11">
        <f t="shared" si="1"/>
        <v>10956</v>
      </c>
      <c r="L8" s="11">
        <f t="shared" si="1"/>
        <v>8783</v>
      </c>
      <c r="M8" s="11">
        <f t="shared" si="1"/>
        <v>5219</v>
      </c>
      <c r="N8" s="11">
        <f t="shared" si="1"/>
        <v>4757</v>
      </c>
      <c r="O8" s="11">
        <f t="shared" si="1"/>
        <v>135703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17349</v>
      </c>
      <c r="C9" s="11">
        <v>17657</v>
      </c>
      <c r="D9" s="11">
        <v>13033</v>
      </c>
      <c r="E9" s="11">
        <v>2589</v>
      </c>
      <c r="F9" s="11">
        <v>9000</v>
      </c>
      <c r="G9" s="11">
        <v>14005</v>
      </c>
      <c r="H9" s="11">
        <v>2644</v>
      </c>
      <c r="I9" s="11">
        <v>16621</v>
      </c>
      <c r="J9" s="11">
        <v>13088</v>
      </c>
      <c r="K9" s="11">
        <v>10942</v>
      </c>
      <c r="L9" s="11">
        <v>8783</v>
      </c>
      <c r="M9" s="11">
        <v>5208</v>
      </c>
      <c r="N9" s="11">
        <v>4757</v>
      </c>
      <c r="O9" s="11">
        <f>SUM(B9:N9)</f>
        <v>135676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14</v>
      </c>
      <c r="L10" s="13">
        <v>0</v>
      </c>
      <c r="M10" s="13">
        <v>11</v>
      </c>
      <c r="N10" s="13">
        <v>0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339539</v>
      </c>
      <c r="C11" s="13">
        <v>237093</v>
      </c>
      <c r="D11" s="13">
        <v>256276</v>
      </c>
      <c r="E11" s="13">
        <v>57029</v>
      </c>
      <c r="F11" s="13">
        <v>182007</v>
      </c>
      <c r="G11" s="13">
        <v>311617</v>
      </c>
      <c r="H11" s="13">
        <v>42819</v>
      </c>
      <c r="I11" s="13">
        <v>233020</v>
      </c>
      <c r="J11" s="13">
        <v>210736</v>
      </c>
      <c r="K11" s="13">
        <v>310300</v>
      </c>
      <c r="L11" s="13">
        <v>232050</v>
      </c>
      <c r="M11" s="13">
        <v>110189</v>
      </c>
      <c r="N11" s="13">
        <v>69176</v>
      </c>
      <c r="O11" s="11">
        <f>SUM(B11:N11)</f>
        <v>2591851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1.327213215638362</v>
      </c>
      <c r="C15" s="19">
        <v>1.371656128781568</v>
      </c>
      <c r="D15" s="19">
        <v>1.297471090443126</v>
      </c>
      <c r="E15" s="19">
        <v>0.995810984190628</v>
      </c>
      <c r="F15" s="19">
        <v>1.534786712025527</v>
      </c>
      <c r="G15" s="19">
        <v>1.647474627571704</v>
      </c>
      <c r="H15" s="19">
        <v>1.757566583447196</v>
      </c>
      <c r="I15" s="19">
        <v>1.359462466025727</v>
      </c>
      <c r="J15" s="19">
        <v>1.37644103703399</v>
      </c>
      <c r="K15" s="19">
        <v>1.255299215144431</v>
      </c>
      <c r="L15" s="19">
        <v>1.341703296091211</v>
      </c>
      <c r="M15" s="19">
        <v>1.369104539608305</v>
      </c>
      <c r="N15" s="19">
        <v>1.247473026681661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1150133.47</v>
      </c>
      <c r="C17" s="24">
        <f aca="true" t="shared" si="2" ref="C17:N17">C18+C19+C20+C21+C22+C23+C24+C25</f>
        <v>857506.28</v>
      </c>
      <c r="D17" s="24">
        <f t="shared" si="2"/>
        <v>747908.1399999999</v>
      </c>
      <c r="E17" s="24">
        <f t="shared" si="2"/>
        <v>220791.13000000003</v>
      </c>
      <c r="F17" s="24">
        <f t="shared" si="2"/>
        <v>731706.85</v>
      </c>
      <c r="G17" s="24">
        <f t="shared" si="2"/>
        <v>1102239.36</v>
      </c>
      <c r="H17" s="24">
        <f t="shared" si="2"/>
        <v>217237.39</v>
      </c>
      <c r="I17" s="24">
        <f t="shared" si="2"/>
        <v>834925.0599999998</v>
      </c>
      <c r="J17" s="24">
        <f t="shared" si="2"/>
        <v>756267.74</v>
      </c>
      <c r="K17" s="24">
        <f t="shared" si="2"/>
        <v>946364.6900000002</v>
      </c>
      <c r="L17" s="24">
        <f t="shared" si="2"/>
        <v>870376.05</v>
      </c>
      <c r="M17" s="24">
        <f t="shared" si="2"/>
        <v>491448.51999999996</v>
      </c>
      <c r="N17" s="24">
        <f t="shared" si="2"/>
        <v>254983.79</v>
      </c>
      <c r="O17" s="24">
        <f>O18+O19+O20+O21+O22+O23+O24+O25</f>
        <v>9181888.47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795039.4</v>
      </c>
      <c r="C18" s="30">
        <f t="shared" si="3"/>
        <v>586256.18</v>
      </c>
      <c r="D18" s="30">
        <f t="shared" si="3"/>
        <v>543519.42</v>
      </c>
      <c r="E18" s="30">
        <f t="shared" si="3"/>
        <v>205550.94</v>
      </c>
      <c r="F18" s="30">
        <f t="shared" si="3"/>
        <v>446822.68</v>
      </c>
      <c r="G18" s="30">
        <f t="shared" si="3"/>
        <v>626724.66</v>
      </c>
      <c r="H18" s="30">
        <f t="shared" si="3"/>
        <v>117485.48</v>
      </c>
      <c r="I18" s="30">
        <f t="shared" si="3"/>
        <v>570459.22</v>
      </c>
      <c r="J18" s="30">
        <f t="shared" si="3"/>
        <v>514414.7</v>
      </c>
      <c r="K18" s="30">
        <f t="shared" si="3"/>
        <v>697928.66</v>
      </c>
      <c r="L18" s="30">
        <f t="shared" si="3"/>
        <v>595724.51</v>
      </c>
      <c r="M18" s="30">
        <f t="shared" si="3"/>
        <v>329420.6</v>
      </c>
      <c r="N18" s="30">
        <f t="shared" si="3"/>
        <v>190621.45</v>
      </c>
      <c r="O18" s="30">
        <f aca="true" t="shared" si="4" ref="O18:O25">SUM(B18:N18)</f>
        <v>6219967.9</v>
      </c>
    </row>
    <row r="19" spans="1:23" ht="18.75" customHeight="1">
      <c r="A19" s="26" t="s">
        <v>35</v>
      </c>
      <c r="B19" s="30">
        <f>IF(B15&lt;&gt;0,ROUND((B15-1)*B18,2),0)</f>
        <v>260147.4</v>
      </c>
      <c r="C19" s="30">
        <f aca="true" t="shared" si="5" ref="C19:N19">IF(C15&lt;&gt;0,ROUND((C15-1)*C18,2),0)</f>
        <v>217885.7</v>
      </c>
      <c r="D19" s="30">
        <f t="shared" si="5"/>
        <v>161681.31</v>
      </c>
      <c r="E19" s="30">
        <f t="shared" si="5"/>
        <v>-861.06</v>
      </c>
      <c r="F19" s="30">
        <f t="shared" si="5"/>
        <v>238954.83</v>
      </c>
      <c r="G19" s="30">
        <f t="shared" si="5"/>
        <v>405788.32</v>
      </c>
      <c r="H19" s="30">
        <f t="shared" si="5"/>
        <v>89003.07</v>
      </c>
      <c r="I19" s="30">
        <f t="shared" si="5"/>
        <v>205058.68</v>
      </c>
      <c r="J19" s="30">
        <f t="shared" si="5"/>
        <v>193646.8</v>
      </c>
      <c r="K19" s="30">
        <f t="shared" si="5"/>
        <v>178180.64</v>
      </c>
      <c r="L19" s="30">
        <f t="shared" si="5"/>
        <v>203561.03</v>
      </c>
      <c r="M19" s="30">
        <f t="shared" si="5"/>
        <v>121590.64</v>
      </c>
      <c r="N19" s="30">
        <f t="shared" si="5"/>
        <v>47173.67</v>
      </c>
      <c r="O19" s="30">
        <f t="shared" si="4"/>
        <v>2321811.03</v>
      </c>
      <c r="W19" s="62"/>
    </row>
    <row r="20" spans="1:15" ht="18.75" customHeight="1">
      <c r="A20" s="26" t="s">
        <v>36</v>
      </c>
      <c r="B20" s="30">
        <v>42552.16</v>
      </c>
      <c r="C20" s="30">
        <v>30579.94</v>
      </c>
      <c r="D20" s="30">
        <v>19420.19</v>
      </c>
      <c r="E20" s="30">
        <v>7435.23</v>
      </c>
      <c r="F20" s="30">
        <v>21865.46</v>
      </c>
      <c r="G20" s="30">
        <v>33383.54</v>
      </c>
      <c r="H20" s="30">
        <v>4039.48</v>
      </c>
      <c r="I20" s="30">
        <v>23109.2</v>
      </c>
      <c r="J20" s="30">
        <v>26188.25</v>
      </c>
      <c r="K20" s="30">
        <v>35001.43</v>
      </c>
      <c r="L20" s="30">
        <v>35627.14</v>
      </c>
      <c r="M20" s="30">
        <v>14906.67</v>
      </c>
      <c r="N20" s="30">
        <v>8774.23</v>
      </c>
      <c r="O20" s="30">
        <f t="shared" si="4"/>
        <v>302882.92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-80968.15000000001</v>
      </c>
      <c r="C27" s="30">
        <f>+C28+C30+C43+C44+C47-C48</f>
        <v>-81215.79000000001</v>
      </c>
      <c r="D27" s="30">
        <f t="shared" si="6"/>
        <v>-63990.97</v>
      </c>
      <c r="E27" s="30">
        <f t="shared" si="6"/>
        <v>-12286.16</v>
      </c>
      <c r="F27" s="30">
        <f t="shared" si="6"/>
        <v>-42581.86</v>
      </c>
      <c r="G27" s="30">
        <f t="shared" si="6"/>
        <v>-66116.1</v>
      </c>
      <c r="H27" s="30">
        <f t="shared" si="6"/>
        <v>-45093.86</v>
      </c>
      <c r="I27" s="30">
        <f t="shared" si="6"/>
        <v>-76497.65</v>
      </c>
      <c r="J27" s="30">
        <f t="shared" si="6"/>
        <v>-60686.22</v>
      </c>
      <c r="K27" s="30">
        <f t="shared" si="6"/>
        <v>-51989.28</v>
      </c>
      <c r="L27" s="30">
        <f t="shared" si="6"/>
        <v>-42170.189999999995</v>
      </c>
      <c r="M27" s="30">
        <f t="shared" si="6"/>
        <v>-24885.36</v>
      </c>
      <c r="N27" s="30">
        <f t="shared" si="6"/>
        <v>-21985.1</v>
      </c>
      <c r="O27" s="30">
        <f t="shared" si="6"/>
        <v>-670466.6900000001</v>
      </c>
    </row>
    <row r="28" spans="1:15" ht="18.75" customHeight="1">
      <c r="A28" s="26" t="s">
        <v>40</v>
      </c>
      <c r="B28" s="31">
        <f>+B29</f>
        <v>-76335.6</v>
      </c>
      <c r="C28" s="31">
        <f>+C29</f>
        <v>-77690.8</v>
      </c>
      <c r="D28" s="31">
        <f aca="true" t="shared" si="7" ref="D28:O28">+D29</f>
        <v>-57345.2</v>
      </c>
      <c r="E28" s="31">
        <f t="shared" si="7"/>
        <v>-11391.6</v>
      </c>
      <c r="F28" s="31">
        <f t="shared" si="7"/>
        <v>-39600</v>
      </c>
      <c r="G28" s="31">
        <f t="shared" si="7"/>
        <v>-61622</v>
      </c>
      <c r="H28" s="31">
        <f t="shared" si="7"/>
        <v>-11633.6</v>
      </c>
      <c r="I28" s="31">
        <f t="shared" si="7"/>
        <v>-73132.4</v>
      </c>
      <c r="J28" s="31">
        <f t="shared" si="7"/>
        <v>-57587.2</v>
      </c>
      <c r="K28" s="31">
        <f t="shared" si="7"/>
        <v>-48144.8</v>
      </c>
      <c r="L28" s="31">
        <f t="shared" si="7"/>
        <v>-38645.2</v>
      </c>
      <c r="M28" s="31">
        <f t="shared" si="7"/>
        <v>-22915.2</v>
      </c>
      <c r="N28" s="31">
        <f t="shared" si="7"/>
        <v>-20930.8</v>
      </c>
      <c r="O28" s="31">
        <f t="shared" si="7"/>
        <v>-596974.4</v>
      </c>
    </row>
    <row r="29" spans="1:26" ht="18.75" customHeight="1">
      <c r="A29" s="27" t="s">
        <v>41</v>
      </c>
      <c r="B29" s="16">
        <f>ROUND((-B9)*$G$3,2)</f>
        <v>-76335.6</v>
      </c>
      <c r="C29" s="16">
        <f aca="true" t="shared" si="8" ref="C29:N29">ROUND((-C9)*$G$3,2)</f>
        <v>-77690.8</v>
      </c>
      <c r="D29" s="16">
        <f t="shared" si="8"/>
        <v>-57345.2</v>
      </c>
      <c r="E29" s="16">
        <f t="shared" si="8"/>
        <v>-11391.6</v>
      </c>
      <c r="F29" s="16">
        <f t="shared" si="8"/>
        <v>-39600</v>
      </c>
      <c r="G29" s="16">
        <f t="shared" si="8"/>
        <v>-61622</v>
      </c>
      <c r="H29" s="16">
        <f t="shared" si="8"/>
        <v>-11633.6</v>
      </c>
      <c r="I29" s="16">
        <f t="shared" si="8"/>
        <v>-73132.4</v>
      </c>
      <c r="J29" s="16">
        <f t="shared" si="8"/>
        <v>-57587.2</v>
      </c>
      <c r="K29" s="16">
        <f t="shared" si="8"/>
        <v>-48144.8</v>
      </c>
      <c r="L29" s="16">
        <f t="shared" si="8"/>
        <v>-38645.2</v>
      </c>
      <c r="M29" s="16">
        <f t="shared" si="8"/>
        <v>-22915.2</v>
      </c>
      <c r="N29" s="16">
        <f t="shared" si="8"/>
        <v>-20930.8</v>
      </c>
      <c r="O29" s="32">
        <f aca="true" t="shared" si="9" ref="O29:O48">SUM(B29:N29)</f>
        <v>-596974.4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-4632.55</v>
      </c>
      <c r="C30" s="31">
        <f aca="true" t="shared" si="10" ref="C30:O30">SUM(C31:C41)</f>
        <v>-3524.99</v>
      </c>
      <c r="D30" s="31">
        <f t="shared" si="10"/>
        <v>-3035.1099999999997</v>
      </c>
      <c r="E30" s="31">
        <f t="shared" si="10"/>
        <v>-894.56</v>
      </c>
      <c r="F30" s="31">
        <f t="shared" si="10"/>
        <v>-2981.8599999999997</v>
      </c>
      <c r="G30" s="31">
        <f t="shared" si="10"/>
        <v>-4494.1</v>
      </c>
      <c r="H30" s="31">
        <f t="shared" si="10"/>
        <v>-32409.41</v>
      </c>
      <c r="I30" s="31">
        <f t="shared" si="10"/>
        <v>-3365.2499999999995</v>
      </c>
      <c r="J30" s="31">
        <f t="shared" si="10"/>
        <v>-3099.0200000000004</v>
      </c>
      <c r="K30" s="31">
        <f t="shared" si="10"/>
        <v>-3844.4799999999996</v>
      </c>
      <c r="L30" s="31">
        <f t="shared" si="10"/>
        <v>-3524.99</v>
      </c>
      <c r="M30" s="31">
        <f t="shared" si="10"/>
        <v>-1970.16</v>
      </c>
      <c r="N30" s="31">
        <f t="shared" si="10"/>
        <v>-1054.3</v>
      </c>
      <c r="O30" s="31">
        <f t="shared" si="10"/>
        <v>-68830.78000000001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-10508.5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-10508.5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-5642.02</v>
      </c>
      <c r="C39" s="33">
        <v>-4293.12</v>
      </c>
      <c r="D39" s="33">
        <v>-3696.49</v>
      </c>
      <c r="E39" s="33">
        <v>-1089.49</v>
      </c>
      <c r="F39" s="33">
        <v>-3631.64</v>
      </c>
      <c r="G39" s="33">
        <v>-5473.41</v>
      </c>
      <c r="H39" s="33">
        <v>-1076.52</v>
      </c>
      <c r="I39" s="33">
        <v>-4098.57</v>
      </c>
      <c r="J39" s="33">
        <v>-3774.32</v>
      </c>
      <c r="K39" s="33">
        <v>-4682.23</v>
      </c>
      <c r="L39" s="33">
        <v>-4293.12</v>
      </c>
      <c r="M39" s="33">
        <v>-2399.48</v>
      </c>
      <c r="N39" s="33">
        <v>-1284.04</v>
      </c>
      <c r="O39" s="33">
        <f t="shared" si="9"/>
        <v>-45434.450000000004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-21017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3">
        <f>SUM(B40:N40)</f>
        <v>-21017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5">
        <v>1009.47</v>
      </c>
      <c r="C41" s="35">
        <v>768.13</v>
      </c>
      <c r="D41" s="35">
        <v>661.38</v>
      </c>
      <c r="E41" s="35">
        <v>194.93</v>
      </c>
      <c r="F41" s="35">
        <v>649.78</v>
      </c>
      <c r="G41" s="35">
        <v>979.31</v>
      </c>
      <c r="H41" s="35">
        <v>192.61</v>
      </c>
      <c r="I41" s="35">
        <v>733.32</v>
      </c>
      <c r="J41" s="35">
        <v>675.3</v>
      </c>
      <c r="K41" s="35">
        <v>837.75</v>
      </c>
      <c r="L41" s="35">
        <v>768.13</v>
      </c>
      <c r="M41" s="35">
        <v>429.32</v>
      </c>
      <c r="N41" s="35">
        <v>229.74</v>
      </c>
      <c r="O41" s="33">
        <f>SUM(B41:N41)</f>
        <v>8129.169999999999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77</v>
      </c>
      <c r="B43" s="35">
        <v>0</v>
      </c>
      <c r="C43" s="35">
        <v>0</v>
      </c>
      <c r="D43" s="35">
        <v>-3610.66</v>
      </c>
      <c r="E43" s="35">
        <v>0</v>
      </c>
      <c r="F43" s="35">
        <v>0</v>
      </c>
      <c r="G43" s="35">
        <v>0</v>
      </c>
      <c r="H43" s="35">
        <v>-1050.85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-4661.51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1069165.32</v>
      </c>
      <c r="C46" s="36">
        <f t="shared" si="11"/>
        <v>776290.49</v>
      </c>
      <c r="D46" s="36">
        <f t="shared" si="11"/>
        <v>683917.1699999999</v>
      </c>
      <c r="E46" s="36">
        <f t="shared" si="11"/>
        <v>208504.97000000003</v>
      </c>
      <c r="F46" s="36">
        <f t="shared" si="11"/>
        <v>689124.99</v>
      </c>
      <c r="G46" s="36">
        <f t="shared" si="11"/>
        <v>1036123.2600000001</v>
      </c>
      <c r="H46" s="36">
        <f t="shared" si="11"/>
        <v>172143.53000000003</v>
      </c>
      <c r="I46" s="36">
        <f t="shared" si="11"/>
        <v>758427.4099999998</v>
      </c>
      <c r="J46" s="36">
        <f t="shared" si="11"/>
        <v>695581.52</v>
      </c>
      <c r="K46" s="36">
        <f t="shared" si="11"/>
        <v>894375.4100000001</v>
      </c>
      <c r="L46" s="36">
        <f t="shared" si="11"/>
        <v>828205.8600000001</v>
      </c>
      <c r="M46" s="36">
        <f t="shared" si="11"/>
        <v>466563.16</v>
      </c>
      <c r="N46" s="36">
        <f t="shared" si="11"/>
        <v>232998.69</v>
      </c>
      <c r="O46" s="36">
        <f>SUM(B46:N46)</f>
        <v>8511421.780000001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1069165.32</v>
      </c>
      <c r="C52" s="51">
        <f t="shared" si="12"/>
        <v>776290.48</v>
      </c>
      <c r="D52" s="51">
        <f t="shared" si="12"/>
        <v>683917.18</v>
      </c>
      <c r="E52" s="51">
        <f t="shared" si="12"/>
        <v>208504.97</v>
      </c>
      <c r="F52" s="51">
        <f t="shared" si="12"/>
        <v>689124.98</v>
      </c>
      <c r="G52" s="51">
        <f t="shared" si="12"/>
        <v>1036123.26</v>
      </c>
      <c r="H52" s="51">
        <f t="shared" si="12"/>
        <v>172143.54</v>
      </c>
      <c r="I52" s="51">
        <f t="shared" si="12"/>
        <v>758427.41</v>
      </c>
      <c r="J52" s="51">
        <f t="shared" si="12"/>
        <v>695581.52</v>
      </c>
      <c r="K52" s="51">
        <f t="shared" si="12"/>
        <v>894375.41</v>
      </c>
      <c r="L52" s="51">
        <f t="shared" si="12"/>
        <v>828205.86</v>
      </c>
      <c r="M52" s="51">
        <f t="shared" si="12"/>
        <v>466563.16</v>
      </c>
      <c r="N52" s="51">
        <f t="shared" si="12"/>
        <v>232998.69</v>
      </c>
      <c r="O52" s="36">
        <f t="shared" si="12"/>
        <v>8511421.78</v>
      </c>
      <c r="Q52"/>
    </row>
    <row r="53" spans="1:18" ht="18.75" customHeight="1">
      <c r="A53" s="26" t="s">
        <v>57</v>
      </c>
      <c r="B53" s="51">
        <v>884491.9</v>
      </c>
      <c r="C53" s="51">
        <v>568338.65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1452830.55</v>
      </c>
      <c r="P53"/>
      <c r="Q53"/>
      <c r="R53" s="43"/>
    </row>
    <row r="54" spans="1:16" ht="18.75" customHeight="1">
      <c r="A54" s="26" t="s">
        <v>58</v>
      </c>
      <c r="B54" s="51">
        <v>184673.42</v>
      </c>
      <c r="C54" s="51">
        <v>207951.83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392625.25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683917.18</v>
      </c>
      <c r="E55" s="52">
        <v>0</v>
      </c>
      <c r="F55" s="52">
        <v>0</v>
      </c>
      <c r="G55" s="52">
        <v>0</v>
      </c>
      <c r="H55" s="51">
        <v>172143.54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856060.7200000001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208504.97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208504.97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689124.98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689124.98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1036123.26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1036123.26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758427.41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758427.41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695581.52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695581.52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894375.41</v>
      </c>
      <c r="L61" s="31">
        <v>828205.86</v>
      </c>
      <c r="M61" s="52">
        <v>0</v>
      </c>
      <c r="N61" s="52">
        <v>0</v>
      </c>
      <c r="O61" s="36">
        <f t="shared" si="13"/>
        <v>1722581.27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466563.16</v>
      </c>
      <c r="N62" s="52">
        <v>0</v>
      </c>
      <c r="O62" s="36">
        <f t="shared" si="13"/>
        <v>466563.16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232998.69</v>
      </c>
      <c r="O63" s="55">
        <f t="shared" si="13"/>
        <v>232998.69</v>
      </c>
      <c r="P63"/>
      <c r="S63"/>
      <c r="Z63"/>
    </row>
    <row r="64" spans="1:12" ht="21" customHeight="1">
      <c r="A64" s="56" t="s">
        <v>76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4.2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4.25">
      <c r="B67" s="57"/>
      <c r="C67" s="5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spans="2:12" ht="14.25">
      <c r="B74"/>
      <c r="C74"/>
      <c r="D74"/>
      <c r="E74"/>
      <c r="F74"/>
      <c r="G74"/>
      <c r="H74"/>
      <c r="I74"/>
      <c r="J74"/>
      <c r="K74"/>
      <c r="L74"/>
    </row>
    <row r="75" ht="14.25">
      <c r="K75"/>
    </row>
    <row r="76" ht="14.25">
      <c r="L76"/>
    </row>
    <row r="77" ht="14.25">
      <c r="M77"/>
    </row>
    <row r="78" ht="14.25">
      <c r="N78"/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4.2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dcterms:created xsi:type="dcterms:W3CDTF">2019-10-31T14:26:02Z</dcterms:created>
  <dcterms:modified xsi:type="dcterms:W3CDTF">2021-10-18T13:17:07Z</dcterms:modified>
  <cp:category/>
  <cp:version/>
  <cp:contentType/>
  <cp:contentStatus/>
</cp:coreProperties>
</file>