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<sst xmlns="http://schemas.openxmlformats.org/spreadsheetml/2006/main" count="80" uniqueCount="77">
  <si>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</si>
  <si>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</si>
  <si>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</si>
  <si>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</si>
  <si>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</si>
  <si>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</si>
  <si>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</si>
  <si>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</si>
  <si>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</si>
  <si>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</si>
  <si>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</si>
  <si>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</si>
  <si>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</si>
  <si>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</si>
  <si>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</si>
  <si>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</si>
  <si>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</si>
  <si>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</si>
  <si>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</si>
  <si>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</si>
  <si>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</si>
  <si>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</si>
  <si>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</si>
  <si>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</si>
  <si>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</si>
  <si>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</si>
  <si>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</si>
  <si>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</si>
  <si>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</si>
  <si>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</si>
  <si>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</si>
  <si>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</si>
  <si>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</si>
  <si>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</si>
  <si>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</si>
  <si>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</si>
  <si>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</si>
  <si>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</si>
  <si>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</si>
  <si>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</si>
  <si>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</si>
  <si>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</si>
  <si>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</si>
  <si>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</si>
  <si>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</si>
  <si>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</si>
  <si>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</si>
  <si>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</si>
  <si>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</si>
  <si>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</si>
  <si>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</si>
  <si>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</si>
  <si>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</si>
  <si>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</si>
  <si>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</si>
  <si>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</si>
  <si>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</si>
  <si>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</si>
  <si>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</si>
  <si>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</si>
  <si>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</si>
  <si>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</si>
  <si>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</si>
  <si>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</si>
  <si>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</si>
  <si>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</si>
  <si>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</si>
  <si>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</si>
  <si>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</si>
  <si>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</si>
  <si>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</si>
  <si>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</si>
  <si>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</si>
  <si>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</si>
  <si>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05/10/21 - VENCIMENTO 13/10/21</t>
  </si>
  <si>
    <t>5.2.10. Maggi Adm. de Consórcios LTDA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</si>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</sst>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61" sqref="O6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340845</v>
      </c>
      <c r="C7" s="9">
        <f t="shared" si="0"/>
        <v>243206</v>
      </c>
      <c r="D7" s="9">
        <f t="shared" si="0"/>
        <v>257883</v>
      </c>
      <c r="E7" s="9">
        <f t="shared" si="0"/>
        <v>57149</v>
      </c>
      <c r="F7" s="9">
        <f t="shared" si="0"/>
        <v>171909</v>
      </c>
      <c r="G7" s="9">
        <f t="shared" si="0"/>
        <v>309888</v>
      </c>
      <c r="H7" s="9">
        <f t="shared" si="0"/>
        <v>46057</v>
      </c>
      <c r="I7" s="9">
        <f t="shared" si="0"/>
        <v>203916</v>
      </c>
      <c r="J7" s="9">
        <f t="shared" si="0"/>
        <v>216311</v>
      </c>
      <c r="K7" s="9">
        <f t="shared" si="0"/>
        <v>304266</v>
      </c>
      <c r="L7" s="9">
        <f t="shared" si="0"/>
        <v>224117</v>
      </c>
      <c r="M7" s="9">
        <f t="shared" si="0"/>
        <v>112176</v>
      </c>
      <c r="N7" s="9">
        <f t="shared" si="0"/>
        <v>70943</v>
      </c>
      <c r="O7" s="9">
        <f t="shared" si="0"/>
        <v>2558666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14850</v>
      </c>
      <c r="C8" s="11">
        <f t="shared" si="1"/>
        <v>15170</v>
      </c>
      <c r="D8" s="11">
        <f t="shared" si="1"/>
        <v>11026</v>
      </c>
      <c r="E8" s="11">
        <f t="shared" si="1"/>
        <v>2147</v>
      </c>
      <c r="F8" s="11">
        <f t="shared" si="1"/>
        <v>7223</v>
      </c>
      <c r="G8" s="11">
        <f t="shared" si="1"/>
        <v>11870</v>
      </c>
      <c r="H8" s="11">
        <f t="shared" si="1"/>
        <v>2441</v>
      </c>
      <c r="I8" s="11">
        <f t="shared" si="1"/>
        <v>12342</v>
      </c>
      <c r="J8" s="11">
        <f t="shared" si="1"/>
        <v>11586</v>
      </c>
      <c r="K8" s="11">
        <f t="shared" si="1"/>
        <v>9186</v>
      </c>
      <c r="L8" s="11">
        <f t="shared" si="1"/>
        <v>7502</v>
      </c>
      <c r="M8" s="11">
        <f t="shared" si="1"/>
        <v>4698</v>
      </c>
      <c r="N8" s="11">
        <f t="shared" si="1"/>
        <v>4117</v>
      </c>
      <c r="O8" s="11">
        <f t="shared" si="1"/>
        <v>114158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14850</v>
      </c>
      <c r="C9" s="11">
        <v>15170</v>
      </c>
      <c r="D9" s="11">
        <v>11026</v>
      </c>
      <c r="E9" s="11">
        <v>2147</v>
      </c>
      <c r="F9" s="11">
        <v>7223</v>
      </c>
      <c r="G9" s="11">
        <v>11870</v>
      </c>
      <c r="H9" s="11">
        <v>2441</v>
      </c>
      <c r="I9" s="11">
        <v>12337</v>
      </c>
      <c r="J9" s="11">
        <v>11586</v>
      </c>
      <c r="K9" s="11">
        <v>9173</v>
      </c>
      <c r="L9" s="11">
        <v>7502</v>
      </c>
      <c r="M9" s="11">
        <v>4694</v>
      </c>
      <c r="N9" s="11">
        <v>4114</v>
      </c>
      <c r="O9" s="11">
        <f>SUM(B9:N9)</f>
        <v>114133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13</v>
      </c>
      <c r="L10" s="13">
        <v>0</v>
      </c>
      <c r="M10" s="13">
        <v>4</v>
      </c>
      <c r="N10" s="13">
        <v>3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325995</v>
      </c>
      <c r="C11" s="13">
        <v>228036</v>
      </c>
      <c r="D11" s="13">
        <v>246857</v>
      </c>
      <c r="E11" s="13">
        <v>55002</v>
      </c>
      <c r="F11" s="13">
        <v>164686</v>
      </c>
      <c r="G11" s="13">
        <v>298018</v>
      </c>
      <c r="H11" s="13">
        <v>43616</v>
      </c>
      <c r="I11" s="13">
        <v>191574</v>
      </c>
      <c r="J11" s="13">
        <v>204725</v>
      </c>
      <c r="K11" s="13">
        <v>295080</v>
      </c>
      <c r="L11" s="13">
        <v>216615</v>
      </c>
      <c r="M11" s="13">
        <v>107478</v>
      </c>
      <c r="N11" s="13">
        <v>66826</v>
      </c>
      <c r="O11" s="11">
        <f>SUM(B11:N11)</f>
        <v>2444508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1.397959755678813</v>
      </c>
      <c r="C15" s="19">
        <v>1.444498137350508</v>
      </c>
      <c r="D15" s="19">
        <v>1.324093347101861</v>
      </c>
      <c r="E15" s="19">
        <v>1.004502834392295</v>
      </c>
      <c r="F15" s="19">
        <v>1.80540823502103</v>
      </c>
      <c r="G15" s="19">
        <v>1.724091420628845</v>
      </c>
      <c r="H15" s="19">
        <v>1.703907204029263</v>
      </c>
      <c r="I15" s="19">
        <v>1.611588878372907</v>
      </c>
      <c r="J15" s="19">
        <v>1.367798100425634</v>
      </c>
      <c r="K15" s="19">
        <v>1.252124434001824</v>
      </c>
      <c r="L15" s="19">
        <v>1.441990612097634</v>
      </c>
      <c r="M15" s="19">
        <v>1.445289053339035</v>
      </c>
      <c r="N15" s="19">
        <v>1.306148963682216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73</v>
      </c>
      <c r="B17" s="24">
        <f>B18+B19+B20+B21+B22+B23+B24+B25</f>
        <v>1163834.91</v>
      </c>
      <c r="C17" s="24">
        <f aca="true" t="shared" si="2" ref="C17:N17">C18+C19+C20+C21+C22+C23+C24+C25</f>
        <v>868077.8099999999</v>
      </c>
      <c r="D17" s="24">
        <f t="shared" si="2"/>
        <v>736690.15</v>
      </c>
      <c r="E17" s="24">
        <f t="shared" si="2"/>
        <v>215644.86000000002</v>
      </c>
      <c r="F17" s="24">
        <f t="shared" si="2"/>
        <v>777495.18</v>
      </c>
      <c r="G17" s="24">
        <f t="shared" si="2"/>
        <v>1103843.21</v>
      </c>
      <c r="H17" s="24">
        <f t="shared" si="2"/>
        <v>214656.91000000003</v>
      </c>
      <c r="I17" s="24">
        <f t="shared" si="2"/>
        <v>814370.63</v>
      </c>
      <c r="J17" s="24">
        <f t="shared" si="2"/>
        <v>732900</v>
      </c>
      <c r="K17" s="24">
        <f t="shared" si="2"/>
        <v>904666.91</v>
      </c>
      <c r="L17" s="24">
        <f t="shared" si="2"/>
        <v>876105.74</v>
      </c>
      <c r="M17" s="24">
        <f t="shared" si="2"/>
        <v>506839.22</v>
      </c>
      <c r="N17" s="24">
        <f t="shared" si="2"/>
        <v>258031.12</v>
      </c>
      <c r="O17" s="24">
        <f>O18+O19+O20+O21+O22+O23+O24+O25</f>
        <v>9173156.65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766662.66</v>
      </c>
      <c r="C18" s="30">
        <f t="shared" si="3"/>
        <v>564991.86</v>
      </c>
      <c r="D18" s="30">
        <f t="shared" si="3"/>
        <v>525256.09</v>
      </c>
      <c r="E18" s="30">
        <f t="shared" si="3"/>
        <v>199129.98</v>
      </c>
      <c r="F18" s="30">
        <f t="shared" si="3"/>
        <v>405705.24</v>
      </c>
      <c r="G18" s="30">
        <f t="shared" si="3"/>
        <v>601182.72</v>
      </c>
      <c r="H18" s="30">
        <f t="shared" si="3"/>
        <v>119808.07</v>
      </c>
      <c r="I18" s="30">
        <f t="shared" si="3"/>
        <v>469944.81</v>
      </c>
      <c r="J18" s="30">
        <f t="shared" si="3"/>
        <v>501755</v>
      </c>
      <c r="K18" s="30">
        <f t="shared" si="3"/>
        <v>667590.03</v>
      </c>
      <c r="L18" s="30">
        <f t="shared" si="3"/>
        <v>559664.97</v>
      </c>
      <c r="M18" s="30">
        <f t="shared" si="3"/>
        <v>323605.32</v>
      </c>
      <c r="N18" s="30">
        <f t="shared" si="3"/>
        <v>184948.4</v>
      </c>
      <c r="O18" s="30">
        <f aca="true" t="shared" si="4" ref="O18:O25">SUM(B18:N18)</f>
        <v>5890245.15</v>
      </c>
    </row>
    <row r="19" spans="1:23" ht="18.75" customHeight="1">
      <c r="A19" s="26" t="s">
        <v>35</v>
      </c>
      <c r="B19" s="30">
        <f>IF(B15&lt;&gt;0,ROUND((B15-1)*B18,2),0)</f>
        <v>305100.88</v>
      </c>
      <c r="C19" s="30">
        <f aca="true" t="shared" si="5" ref="C19:N19">IF(C15&lt;&gt;0,ROUND((C15-1)*C18,2),0)</f>
        <v>251137.83</v>
      </c>
      <c r="D19" s="30">
        <f t="shared" si="5"/>
        <v>170232</v>
      </c>
      <c r="E19" s="30">
        <f t="shared" si="5"/>
        <v>896.65</v>
      </c>
      <c r="F19" s="30">
        <f t="shared" si="5"/>
        <v>326758.34</v>
      </c>
      <c r="G19" s="30">
        <f t="shared" si="5"/>
        <v>435311.25</v>
      </c>
      <c r="H19" s="30">
        <f t="shared" si="5"/>
        <v>84333.76</v>
      </c>
      <c r="I19" s="30">
        <f t="shared" si="5"/>
        <v>287413.02</v>
      </c>
      <c r="J19" s="30">
        <f t="shared" si="5"/>
        <v>184544.54</v>
      </c>
      <c r="K19" s="30">
        <f t="shared" si="5"/>
        <v>168315.76</v>
      </c>
      <c r="L19" s="30">
        <f t="shared" si="5"/>
        <v>247366.66</v>
      </c>
      <c r="M19" s="30">
        <f t="shared" si="5"/>
        <v>144097.91</v>
      </c>
      <c r="N19" s="30">
        <f t="shared" si="5"/>
        <v>56621.76</v>
      </c>
      <c r="O19" s="30">
        <f t="shared" si="4"/>
        <v>2662130.3600000003</v>
      </c>
      <c r="W19" s="62"/>
    </row>
    <row r="20" spans="1:15" ht="18.75" customHeight="1">
      <c r="A20" s="26" t="s">
        <v>36</v>
      </c>
      <c r="B20" s="30">
        <v>41599.72</v>
      </c>
      <c r="C20" s="30">
        <v>29936.73</v>
      </c>
      <c r="D20" s="30">
        <v>18905.9</v>
      </c>
      <c r="E20" s="30">
        <v>7234.03</v>
      </c>
      <c r="F20" s="30">
        <v>21847.39</v>
      </c>
      <c r="G20" s="30">
        <v>32352.35</v>
      </c>
      <c r="H20" s="30">
        <v>4077.53</v>
      </c>
      <c r="I20" s="30">
        <v>22059.57</v>
      </c>
      <c r="J20" s="30">
        <v>25377.16</v>
      </c>
      <c r="K20" s="30">
        <v>34822.58</v>
      </c>
      <c r="L20" s="30">
        <v>34923.4</v>
      </c>
      <c r="M20" s="30">
        <v>14535.43</v>
      </c>
      <c r="N20" s="30">
        <v>8318.58</v>
      </c>
      <c r="O20" s="30">
        <f t="shared" si="4"/>
        <v>295990.37000000005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70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48073.45</v>
      </c>
      <c r="C25" s="30">
        <v>19328.93</v>
      </c>
      <c r="D25" s="30">
        <v>24785.77</v>
      </c>
      <c r="E25" s="30">
        <v>7042.97</v>
      </c>
      <c r="F25" s="30">
        <v>21985.11</v>
      </c>
      <c r="G25" s="30">
        <v>33655.66</v>
      </c>
      <c r="H25" s="30">
        <v>6795.64</v>
      </c>
      <c r="I25" s="30">
        <v>33612</v>
      </c>
      <c r="J25" s="30">
        <v>19882.07</v>
      </c>
      <c r="K25" s="30">
        <v>32899.63</v>
      </c>
      <c r="L25" s="30">
        <v>32809.48</v>
      </c>
      <c r="M25" s="30">
        <v>23259.33</v>
      </c>
      <c r="N25" s="30">
        <v>6801.15</v>
      </c>
      <c r="O25" s="30">
        <f t="shared" si="4"/>
        <v>310931.19000000006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-65340</v>
      </c>
      <c r="C27" s="30">
        <f>+C28+C30+C42+C43+C46-C47</f>
        <v>-66748</v>
      </c>
      <c r="D27" s="30">
        <f t="shared" si="6"/>
        <v>-73215.18000000001</v>
      </c>
      <c r="E27" s="30">
        <f t="shared" si="6"/>
        <v>-9446.8</v>
      </c>
      <c r="F27" s="30">
        <f t="shared" si="6"/>
        <v>-31781.2</v>
      </c>
      <c r="G27" s="30">
        <f t="shared" si="6"/>
        <v>-52228</v>
      </c>
      <c r="H27" s="30">
        <f t="shared" si="6"/>
        <v>-42958.9</v>
      </c>
      <c r="I27" s="30">
        <f t="shared" si="6"/>
        <v>-54282.8</v>
      </c>
      <c r="J27" s="30">
        <f t="shared" si="6"/>
        <v>-50978.4</v>
      </c>
      <c r="K27" s="30">
        <f t="shared" si="6"/>
        <v>-40361.2</v>
      </c>
      <c r="L27" s="30">
        <f t="shared" si="6"/>
        <v>-33008.8</v>
      </c>
      <c r="M27" s="30">
        <f t="shared" si="6"/>
        <v>-20653.6</v>
      </c>
      <c r="N27" s="30">
        <f t="shared" si="6"/>
        <v>-18101.6</v>
      </c>
      <c r="O27" s="30">
        <f t="shared" si="6"/>
        <v>-559104.48</v>
      </c>
    </row>
    <row r="28" spans="1:15" ht="18.75" customHeight="1">
      <c r="A28" s="26" t="s">
        <v>40</v>
      </c>
      <c r="B28" s="31">
        <f>+B29</f>
        <v>-65340</v>
      </c>
      <c r="C28" s="31">
        <f>+C29</f>
        <v>-66748</v>
      </c>
      <c r="D28" s="31">
        <f aca="true" t="shared" si="7" ref="D28:O28">+D29</f>
        <v>-48514.4</v>
      </c>
      <c r="E28" s="31">
        <f t="shared" si="7"/>
        <v>-9446.8</v>
      </c>
      <c r="F28" s="31">
        <f t="shared" si="7"/>
        <v>-31781.2</v>
      </c>
      <c r="G28" s="31">
        <f t="shared" si="7"/>
        <v>-52228</v>
      </c>
      <c r="H28" s="31">
        <f t="shared" si="7"/>
        <v>-10740.4</v>
      </c>
      <c r="I28" s="31">
        <f t="shared" si="7"/>
        <v>-54282.8</v>
      </c>
      <c r="J28" s="31">
        <f t="shared" si="7"/>
        <v>-50978.4</v>
      </c>
      <c r="K28" s="31">
        <f t="shared" si="7"/>
        <v>-40361.2</v>
      </c>
      <c r="L28" s="31">
        <f t="shared" si="7"/>
        <v>-33008.8</v>
      </c>
      <c r="M28" s="31">
        <f t="shared" si="7"/>
        <v>-20653.6</v>
      </c>
      <c r="N28" s="31">
        <f t="shared" si="7"/>
        <v>-18101.6</v>
      </c>
      <c r="O28" s="31">
        <f t="shared" si="7"/>
        <v>-502185.2</v>
      </c>
    </row>
    <row r="29" spans="1:26" ht="18.75" customHeight="1">
      <c r="A29" s="27" t="s">
        <v>41</v>
      </c>
      <c r="B29" s="16">
        <f>ROUND((-B9)*$G$3,2)</f>
        <v>-65340</v>
      </c>
      <c r="C29" s="16">
        <f aca="true" t="shared" si="8" ref="C29:N29">ROUND((-C9)*$G$3,2)</f>
        <v>-66748</v>
      </c>
      <c r="D29" s="16">
        <f t="shared" si="8"/>
        <v>-48514.4</v>
      </c>
      <c r="E29" s="16">
        <f t="shared" si="8"/>
        <v>-9446.8</v>
      </c>
      <c r="F29" s="16">
        <f t="shared" si="8"/>
        <v>-31781.2</v>
      </c>
      <c r="G29" s="16">
        <f t="shared" si="8"/>
        <v>-52228</v>
      </c>
      <c r="H29" s="16">
        <f t="shared" si="8"/>
        <v>-10740.4</v>
      </c>
      <c r="I29" s="16">
        <f t="shared" si="8"/>
        <v>-54282.8</v>
      </c>
      <c r="J29" s="16">
        <f t="shared" si="8"/>
        <v>-50978.4</v>
      </c>
      <c r="K29" s="16">
        <f t="shared" si="8"/>
        <v>-40361.2</v>
      </c>
      <c r="L29" s="16">
        <f t="shared" si="8"/>
        <v>-33008.8</v>
      </c>
      <c r="M29" s="16">
        <f t="shared" si="8"/>
        <v>-20653.6</v>
      </c>
      <c r="N29" s="16">
        <f t="shared" si="8"/>
        <v>-18101.6</v>
      </c>
      <c r="O29" s="32">
        <f aca="true" t="shared" si="9" ref="O29:O47">SUM(B29:N29)</f>
        <v>-502185.2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-21141.26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-31179.190000000002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-52320.45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-21141.26</v>
      </c>
      <c r="E31" s="33">
        <v>0</v>
      </c>
      <c r="F31" s="33">
        <v>0</v>
      </c>
      <c r="G31" s="33">
        <v>0</v>
      </c>
      <c r="H31" s="33">
        <v>-10393.06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-31534.32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-20786.13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-20786.13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53</v>
      </c>
      <c r="B43" s="35">
        <v>0</v>
      </c>
      <c r="C43" s="35">
        <v>0</v>
      </c>
      <c r="D43" s="35">
        <v>-3559.52</v>
      </c>
      <c r="E43" s="35">
        <v>0</v>
      </c>
      <c r="F43" s="35">
        <v>0</v>
      </c>
      <c r="G43" s="35">
        <v>0</v>
      </c>
      <c r="H43" s="35">
        <v>-1039.31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-4598.83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54</v>
      </c>
      <c r="B45" s="36">
        <f aca="true" t="shared" si="11" ref="B45:N45">+B17+B27</f>
        <v>1098494.91</v>
      </c>
      <c r="C45" s="36">
        <f t="shared" si="11"/>
        <v>801329.8099999999</v>
      </c>
      <c r="D45" s="36">
        <f t="shared" si="11"/>
        <v>663474.97</v>
      </c>
      <c r="E45" s="36">
        <f t="shared" si="11"/>
        <v>206198.06000000003</v>
      </c>
      <c r="F45" s="36">
        <f t="shared" si="11"/>
        <v>745713.9800000001</v>
      </c>
      <c r="G45" s="36">
        <f t="shared" si="11"/>
        <v>1051615.21</v>
      </c>
      <c r="H45" s="36">
        <f t="shared" si="11"/>
        <v>171698.01000000004</v>
      </c>
      <c r="I45" s="36">
        <f t="shared" si="11"/>
        <v>760087.83</v>
      </c>
      <c r="J45" s="36">
        <f t="shared" si="11"/>
        <v>681921.6</v>
      </c>
      <c r="K45" s="36">
        <f t="shared" si="11"/>
        <v>864305.7100000001</v>
      </c>
      <c r="L45" s="36">
        <f t="shared" si="11"/>
        <v>843096.94</v>
      </c>
      <c r="M45" s="36">
        <f t="shared" si="11"/>
        <v>486185.62</v>
      </c>
      <c r="N45" s="36">
        <f t="shared" si="11"/>
        <v>239929.52</v>
      </c>
      <c r="O45" s="36">
        <f>SUM(B45:N45)</f>
        <v>8614052.17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56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57</v>
      </c>
      <c r="B51" s="51">
        <f aca="true" t="shared" si="12" ref="B51:O51">SUM(B52:B62)</f>
        <v>1098494.9100000001</v>
      </c>
      <c r="C51" s="51">
        <f t="shared" si="12"/>
        <v>801329.8099999999</v>
      </c>
      <c r="D51" s="51">
        <f t="shared" si="12"/>
        <v>663474.98</v>
      </c>
      <c r="E51" s="51">
        <f t="shared" si="12"/>
        <v>206198.05</v>
      </c>
      <c r="F51" s="51">
        <f t="shared" si="12"/>
        <v>745713.98</v>
      </c>
      <c r="G51" s="51">
        <f t="shared" si="12"/>
        <v>1051615.21</v>
      </c>
      <c r="H51" s="51">
        <f t="shared" si="12"/>
        <v>171698.02</v>
      </c>
      <c r="I51" s="51">
        <f t="shared" si="12"/>
        <v>760087.83</v>
      </c>
      <c r="J51" s="51">
        <f t="shared" si="12"/>
        <v>681921.59</v>
      </c>
      <c r="K51" s="51">
        <f t="shared" si="12"/>
        <v>864305.71</v>
      </c>
      <c r="L51" s="51">
        <f t="shared" si="12"/>
        <v>843096.95</v>
      </c>
      <c r="M51" s="51">
        <f t="shared" si="12"/>
        <v>486185.62</v>
      </c>
      <c r="N51" s="51">
        <f t="shared" si="12"/>
        <v>239929.52</v>
      </c>
      <c r="O51" s="36">
        <f t="shared" si="12"/>
        <v>8614052.18</v>
      </c>
      <c r="Q51"/>
    </row>
    <row r="52" spans="1:18" ht="18.75" customHeight="1">
      <c r="A52" s="26" t="s">
        <v>58</v>
      </c>
      <c r="B52" s="51">
        <v>908158.54</v>
      </c>
      <c r="C52" s="51">
        <v>586279.57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1494438.1099999999</v>
      </c>
      <c r="P52"/>
      <c r="Q52"/>
      <c r="R52" s="43"/>
    </row>
    <row r="53" spans="1:16" ht="18.75" customHeight="1">
      <c r="A53" s="26" t="s">
        <v>59</v>
      </c>
      <c r="B53" s="51">
        <v>190336.37</v>
      </c>
      <c r="C53" s="51">
        <v>215050.24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405386.61</v>
      </c>
      <c r="P53"/>
    </row>
    <row r="54" spans="1:17" ht="18.75" customHeight="1">
      <c r="A54" s="26" t="s">
        <v>60</v>
      </c>
      <c r="B54" s="52">
        <v>0</v>
      </c>
      <c r="C54" s="52">
        <v>0</v>
      </c>
      <c r="D54" s="31">
        <v>663474.98</v>
      </c>
      <c r="E54" s="52">
        <v>0</v>
      </c>
      <c r="F54" s="52">
        <v>0</v>
      </c>
      <c r="G54" s="52">
        <v>0</v>
      </c>
      <c r="H54" s="51">
        <v>171698.02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835173</v>
      </c>
      <c r="Q54"/>
    </row>
    <row r="55" spans="1:18" ht="18.75" customHeight="1">
      <c r="A55" s="26" t="s">
        <v>61</v>
      </c>
      <c r="B55" s="52">
        <v>0</v>
      </c>
      <c r="C55" s="52">
        <v>0</v>
      </c>
      <c r="D55" s="52">
        <v>0</v>
      </c>
      <c r="E55" s="31">
        <v>206198.05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206198.05</v>
      </c>
      <c r="R55"/>
    </row>
    <row r="56" spans="1:19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31">
        <v>745713.98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745713.98</v>
      </c>
      <c r="S56"/>
    </row>
    <row r="57" spans="1:20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1051615.21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1051615.21</v>
      </c>
      <c r="T57"/>
    </row>
    <row r="58" spans="1:21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760087.83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760087.83</v>
      </c>
      <c r="U58"/>
    </row>
    <row r="59" spans="1:22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681921.59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681921.59</v>
      </c>
      <c r="V59"/>
    </row>
    <row r="60" spans="1:23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864305.71</v>
      </c>
      <c r="L60" s="31">
        <v>843096.95</v>
      </c>
      <c r="M60" s="52">
        <v>0</v>
      </c>
      <c r="N60" s="52">
        <v>0</v>
      </c>
      <c r="O60" s="36">
        <f t="shared" si="13"/>
        <v>1707402.66</v>
      </c>
      <c r="P60"/>
      <c r="W60"/>
    </row>
    <row r="61" spans="1:25" ht="18.75" customHeight="1">
      <c r="A61" s="26" t="s">
        <v>67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486185.62</v>
      </c>
      <c r="N61" s="52">
        <v>0</v>
      </c>
      <c r="O61" s="36">
        <f t="shared" si="13"/>
        <v>486185.62</v>
      </c>
      <c r="R61"/>
      <c r="Y61"/>
    </row>
    <row r="62" spans="1:26" ht="18.75" customHeight="1">
      <c r="A62" s="38" t="s">
        <v>68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239929.52</v>
      </c>
      <c r="O62" s="55">
        <f t="shared" si="13"/>
        <v>239929.52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4.2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4.25">
      <c r="B66" s="57"/>
      <c r="C66" s="57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ht="14.25">
      <c r="K74"/>
    </row>
    <row r="75" ht="14.25">
      <c r="L75"/>
    </row>
    <row r="76" ht="14.25">
      <c r="M76"/>
    </row>
    <row r="77" ht="14.25">
      <c r="N77"/>
    </row>
    <row r="104" spans="2:14" ht="14.2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4.2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dcterms:created xsi:type="dcterms:W3CDTF">2019-10-31T14:26:02Z</dcterms:created>
  <dcterms:modified xsi:type="dcterms:W3CDTF">2021-10-13T21:15:47Z</dcterms:modified>
  <cp:category/>
  <cp:version/>
  <cp:contentType/>
  <cp:contentStatus/>
</cp:coreProperties>
</file>