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<sst xmlns="http://schemas.openxmlformats.org/spreadsheetml/2006/main" count="80" uniqueCount="77">
  <si>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</si>
  <si>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</si>
  <si>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</si>
  <si>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</si>
  <si>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</si>
  <si>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</si>
  <si>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</si>
  <si>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</si>
  <si>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</si>
  <si>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</si>
  <si>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</si>
  <si>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</si>
  <si>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</si>
  <si>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</si>
  <si>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</si>
  <si>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</si>
  <si>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</si>
  <si>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</si>
  <si>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</si>
  <si>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</si>
  <si>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</si>
  <si>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</si>
  <si>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</si>
  <si>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</si>
  <si>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</si>
  <si>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</si>
  <si>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</si>
  <si>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</si>
  <si>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</si>
  <si>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</si>
  <si>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</si>
  <si>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</si>
  <si>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</si>
  <si>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</si>
  <si>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</si>
  <si>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</si>
  <si>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</si>
  <si>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</si>
  <si>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</si>
  <si>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</si>
  <si>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</si>
  <si>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</si>
  <si>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</si>
  <si>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</si>
  <si>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</si>
  <si>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</si>
  <si>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</si>
  <si>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</si>
  <si>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</si>
  <si>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</si>
  <si>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</si>
  <si>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</si>
  <si>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</si>
  <si>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</si>
  <si>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</si>
  <si>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</si>
  <si>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</si>
  <si>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</si>
  <si>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</si>
  <si>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</si>
  <si>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</si>
  <si>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</si>
  <si>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</si>
  <si>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</si>
  <si>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</si>
  <si>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</si>
  <si>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</si>
  <si>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</si>
  <si>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</si>
  <si>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</si>
  <si>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</si>
  <si>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</si>
  <si>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</si>
  <si>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04/10/21 - VENCIMENTO 11/10/21</t>
  </si>
  <si>
    <t>5.3. Revisão de Remuneração pelo Transporte Coletivo(1)</t>
  </si>
  <si>
    <t>Nota: (1) Revisões do período de 19/03 a 03/12/20, lotes D3 e D7.</t>
  </si>
  <si>
    <t>5.2.10. Maggi Adm. de Consórcios LTDA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</si>
</sst>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61" sqref="N6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326677</v>
      </c>
      <c r="C7" s="9">
        <f t="shared" si="0"/>
        <v>234807</v>
      </c>
      <c r="D7" s="9">
        <f t="shared" si="0"/>
        <v>248056</v>
      </c>
      <c r="E7" s="9">
        <f t="shared" si="0"/>
        <v>55728</v>
      </c>
      <c r="F7" s="9">
        <f t="shared" si="0"/>
        <v>175122</v>
      </c>
      <c r="G7" s="9">
        <f t="shared" si="0"/>
        <v>298128</v>
      </c>
      <c r="H7" s="9">
        <f t="shared" si="0"/>
        <v>42113</v>
      </c>
      <c r="I7" s="9">
        <f t="shared" si="0"/>
        <v>226800</v>
      </c>
      <c r="J7" s="9">
        <f t="shared" si="0"/>
        <v>203356</v>
      </c>
      <c r="K7" s="9">
        <f t="shared" si="0"/>
        <v>282920</v>
      </c>
      <c r="L7" s="9">
        <f t="shared" si="0"/>
        <v>213219</v>
      </c>
      <c r="M7" s="9">
        <f t="shared" si="0"/>
        <v>107772</v>
      </c>
      <c r="N7" s="9">
        <f t="shared" si="0"/>
        <v>68588</v>
      </c>
      <c r="O7" s="9">
        <f t="shared" si="0"/>
        <v>2483286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15775</v>
      </c>
      <c r="C8" s="11">
        <f t="shared" si="1"/>
        <v>16014</v>
      </c>
      <c r="D8" s="11">
        <f t="shared" si="1"/>
        <v>11921</v>
      </c>
      <c r="E8" s="11">
        <f t="shared" si="1"/>
        <v>2348</v>
      </c>
      <c r="F8" s="11">
        <f t="shared" si="1"/>
        <v>8259</v>
      </c>
      <c r="G8" s="11">
        <f t="shared" si="1"/>
        <v>12793</v>
      </c>
      <c r="H8" s="11">
        <f t="shared" si="1"/>
        <v>2556</v>
      </c>
      <c r="I8" s="11">
        <f t="shared" si="1"/>
        <v>14843</v>
      </c>
      <c r="J8" s="11">
        <f t="shared" si="1"/>
        <v>12099</v>
      </c>
      <c r="K8" s="11">
        <f t="shared" si="1"/>
        <v>9622</v>
      </c>
      <c r="L8" s="11">
        <f t="shared" si="1"/>
        <v>7915</v>
      </c>
      <c r="M8" s="11">
        <f t="shared" si="1"/>
        <v>4957</v>
      </c>
      <c r="N8" s="11">
        <f t="shared" si="1"/>
        <v>4686</v>
      </c>
      <c r="O8" s="11">
        <f t="shared" si="1"/>
        <v>123788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15775</v>
      </c>
      <c r="C9" s="11">
        <v>16014</v>
      </c>
      <c r="D9" s="11">
        <v>11921</v>
      </c>
      <c r="E9" s="11">
        <v>2348</v>
      </c>
      <c r="F9" s="11">
        <v>8259</v>
      </c>
      <c r="G9" s="11">
        <v>12793</v>
      </c>
      <c r="H9" s="11">
        <v>2556</v>
      </c>
      <c r="I9" s="11">
        <v>14843</v>
      </c>
      <c r="J9" s="11">
        <v>12099</v>
      </c>
      <c r="K9" s="11">
        <v>9613</v>
      </c>
      <c r="L9" s="11">
        <v>7915</v>
      </c>
      <c r="M9" s="11">
        <v>4948</v>
      </c>
      <c r="N9" s="11">
        <v>4684</v>
      </c>
      <c r="O9" s="11">
        <f>SUM(B9:N9)</f>
        <v>123768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9</v>
      </c>
      <c r="L10" s="13">
        <v>0</v>
      </c>
      <c r="M10" s="13">
        <v>9</v>
      </c>
      <c r="N10" s="13">
        <v>2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310902</v>
      </c>
      <c r="C11" s="13">
        <v>218793</v>
      </c>
      <c r="D11" s="13">
        <v>236135</v>
      </c>
      <c r="E11" s="13">
        <v>53380</v>
      </c>
      <c r="F11" s="13">
        <v>166863</v>
      </c>
      <c r="G11" s="13">
        <v>285335</v>
      </c>
      <c r="H11" s="13">
        <v>39557</v>
      </c>
      <c r="I11" s="13">
        <v>211957</v>
      </c>
      <c r="J11" s="13">
        <v>191257</v>
      </c>
      <c r="K11" s="13">
        <v>273298</v>
      </c>
      <c r="L11" s="13">
        <v>205304</v>
      </c>
      <c r="M11" s="13">
        <v>102815</v>
      </c>
      <c r="N11" s="13">
        <v>63902</v>
      </c>
      <c r="O11" s="11">
        <f>SUM(B11:N11)</f>
        <v>2359498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1.447903801958074</v>
      </c>
      <c r="C15" s="19">
        <v>1.468843489554661</v>
      </c>
      <c r="D15" s="19">
        <v>1.350758923768725</v>
      </c>
      <c r="E15" s="19">
        <v>1.017264953565442</v>
      </c>
      <c r="F15" s="19">
        <v>1.769783118621846</v>
      </c>
      <c r="G15" s="19">
        <v>1.774816330043253</v>
      </c>
      <c r="H15" s="19">
        <v>1.720343730246469</v>
      </c>
      <c r="I15" s="19">
        <v>1.488582506584147</v>
      </c>
      <c r="J15" s="19">
        <v>1.418569966275307</v>
      </c>
      <c r="K15" s="19">
        <v>1.319406713847968</v>
      </c>
      <c r="L15" s="19">
        <v>1.471745762946965</v>
      </c>
      <c r="M15" s="19">
        <v>1.494931244463452</v>
      </c>
      <c r="N15" s="19">
        <v>1.344058030675531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1155731.7199999997</v>
      </c>
      <c r="C17" s="24">
        <f aca="true" t="shared" si="2" ref="C17:N17">C18+C19+C20+C21+C22+C23+C24+C25</f>
        <v>852649.44</v>
      </c>
      <c r="D17" s="24">
        <f t="shared" si="2"/>
        <v>723516.9500000001</v>
      </c>
      <c r="E17" s="24">
        <f t="shared" si="2"/>
        <v>213005.09000000003</v>
      </c>
      <c r="F17" s="24">
        <f t="shared" si="2"/>
        <v>776167.44</v>
      </c>
      <c r="G17" s="24">
        <f t="shared" si="2"/>
        <v>1093901.4399999997</v>
      </c>
      <c r="H17" s="24">
        <f t="shared" si="2"/>
        <v>198714.76</v>
      </c>
      <c r="I17" s="24">
        <f t="shared" si="2"/>
        <v>835701.74</v>
      </c>
      <c r="J17" s="24">
        <f t="shared" si="2"/>
        <v>715312.4899999999</v>
      </c>
      <c r="K17" s="24">
        <f t="shared" si="2"/>
        <v>887539.15</v>
      </c>
      <c r="L17" s="24">
        <f t="shared" si="2"/>
        <v>851764.74</v>
      </c>
      <c r="M17" s="24">
        <f t="shared" si="2"/>
        <v>503739.02</v>
      </c>
      <c r="N17" s="24">
        <f t="shared" si="2"/>
        <v>256825.79</v>
      </c>
      <c r="O17" s="24">
        <f>O18+O19+O20+O21+O22+O23+O24+O25</f>
        <v>9064569.77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734794.58</v>
      </c>
      <c r="C18" s="30">
        <f t="shared" si="3"/>
        <v>545480.14</v>
      </c>
      <c r="D18" s="30">
        <f t="shared" si="3"/>
        <v>505240.46</v>
      </c>
      <c r="E18" s="30">
        <f t="shared" si="3"/>
        <v>194178.64</v>
      </c>
      <c r="F18" s="30">
        <f t="shared" si="3"/>
        <v>413287.92</v>
      </c>
      <c r="G18" s="30">
        <f t="shared" si="3"/>
        <v>578368.32</v>
      </c>
      <c r="H18" s="30">
        <f t="shared" si="3"/>
        <v>109548.55</v>
      </c>
      <c r="I18" s="30">
        <f t="shared" si="3"/>
        <v>522683.28</v>
      </c>
      <c r="J18" s="30">
        <f t="shared" si="3"/>
        <v>471704.58</v>
      </c>
      <c r="K18" s="30">
        <f t="shared" si="3"/>
        <v>620754.77</v>
      </c>
      <c r="L18" s="30">
        <f t="shared" si="3"/>
        <v>532450.49</v>
      </c>
      <c r="M18" s="30">
        <f t="shared" si="3"/>
        <v>310900.67</v>
      </c>
      <c r="N18" s="30">
        <f t="shared" si="3"/>
        <v>178808.92</v>
      </c>
      <c r="O18" s="30">
        <f aca="true" t="shared" si="4" ref="O18:O25">SUM(B18:N18)</f>
        <v>5718201.32</v>
      </c>
    </row>
    <row r="19" spans="1:23" ht="18.75" customHeight="1">
      <c r="A19" s="26" t="s">
        <v>35</v>
      </c>
      <c r="B19" s="30">
        <f>IF(B15&lt;&gt;0,ROUND((B15-1)*B18,2),0)</f>
        <v>329117.29</v>
      </c>
      <c r="C19" s="30">
        <f aca="true" t="shared" si="5" ref="C19:N19">IF(C15&lt;&gt;0,ROUND((C15-1)*C18,2),0)</f>
        <v>255744.81</v>
      </c>
      <c r="D19" s="30">
        <f t="shared" si="5"/>
        <v>177217.6</v>
      </c>
      <c r="E19" s="30">
        <f t="shared" si="5"/>
        <v>3352.49</v>
      </c>
      <c r="F19" s="30">
        <f t="shared" si="5"/>
        <v>318142.06</v>
      </c>
      <c r="G19" s="30">
        <f t="shared" si="5"/>
        <v>448129.22</v>
      </c>
      <c r="H19" s="30">
        <f t="shared" si="5"/>
        <v>78912.61</v>
      </c>
      <c r="I19" s="30">
        <f t="shared" si="5"/>
        <v>255373.91</v>
      </c>
      <c r="J19" s="30">
        <f t="shared" si="5"/>
        <v>197441.37</v>
      </c>
      <c r="K19" s="30">
        <f t="shared" si="5"/>
        <v>198273.24</v>
      </c>
      <c r="L19" s="30">
        <f t="shared" si="5"/>
        <v>251181.26</v>
      </c>
      <c r="M19" s="30">
        <f t="shared" si="5"/>
        <v>153874.46</v>
      </c>
      <c r="N19" s="30">
        <f t="shared" si="5"/>
        <v>61520.64</v>
      </c>
      <c r="O19" s="30">
        <f t="shared" si="4"/>
        <v>2728280.9599999995</v>
      </c>
      <c r="W19" s="62"/>
    </row>
    <row r="20" spans="1:15" ht="18.75" customHeight="1">
      <c r="A20" s="26" t="s">
        <v>36</v>
      </c>
      <c r="B20" s="30">
        <v>41348.2</v>
      </c>
      <c r="C20" s="30">
        <v>29413.1</v>
      </c>
      <c r="D20" s="30">
        <v>18762.73</v>
      </c>
      <c r="E20" s="30">
        <v>7089.76</v>
      </c>
      <c r="F20" s="30">
        <v>21553.25</v>
      </c>
      <c r="G20" s="30">
        <v>32407.01</v>
      </c>
      <c r="H20" s="30">
        <v>3816.05</v>
      </c>
      <c r="I20" s="30">
        <v>22691.32</v>
      </c>
      <c r="J20" s="30">
        <v>24943.24</v>
      </c>
      <c r="K20" s="30">
        <v>34572.6</v>
      </c>
      <c r="L20" s="30">
        <v>33982.28</v>
      </c>
      <c r="M20" s="30">
        <v>14363.33</v>
      </c>
      <c r="N20" s="30">
        <v>8353.85</v>
      </c>
      <c r="O20" s="30">
        <f t="shared" si="4"/>
        <v>293296.72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48073.45</v>
      </c>
      <c r="C25" s="30">
        <v>19328.93</v>
      </c>
      <c r="D25" s="30">
        <v>24785.77</v>
      </c>
      <c r="E25" s="30">
        <v>7042.97</v>
      </c>
      <c r="F25" s="30">
        <v>21985.11</v>
      </c>
      <c r="G25" s="30">
        <v>33655.66</v>
      </c>
      <c r="H25" s="30">
        <v>6795.64</v>
      </c>
      <c r="I25" s="30">
        <v>33612</v>
      </c>
      <c r="J25" s="30">
        <v>19882.07</v>
      </c>
      <c r="K25" s="30">
        <v>32899.63</v>
      </c>
      <c r="L25" s="30">
        <v>32809.48</v>
      </c>
      <c r="M25" s="30">
        <v>23259.33</v>
      </c>
      <c r="N25" s="30">
        <v>6801.15</v>
      </c>
      <c r="O25" s="30">
        <f t="shared" si="4"/>
        <v>310931.19000000006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-72968.72</v>
      </c>
      <c r="C27" s="30">
        <f>+C28+C30+C42+C43+C46-C47</f>
        <v>-70461.6</v>
      </c>
      <c r="D27" s="30">
        <f t="shared" si="6"/>
        <v>-76908</v>
      </c>
      <c r="E27" s="30">
        <f t="shared" si="6"/>
        <v>-10331.2</v>
      </c>
      <c r="F27" s="30">
        <f t="shared" si="6"/>
        <v>-36339.6</v>
      </c>
      <c r="G27" s="30">
        <f t="shared" si="6"/>
        <v>-56424</v>
      </c>
      <c r="H27" s="30">
        <f t="shared" si="6"/>
        <v>-40993.869999999995</v>
      </c>
      <c r="I27" s="30">
        <f t="shared" si="6"/>
        <v>-66313.45999999999</v>
      </c>
      <c r="J27" s="30">
        <f t="shared" si="6"/>
        <v>-53235.6</v>
      </c>
      <c r="K27" s="30">
        <f t="shared" si="6"/>
        <v>-42297.2</v>
      </c>
      <c r="L27" s="30">
        <f t="shared" si="6"/>
        <v>-34826</v>
      </c>
      <c r="M27" s="30">
        <f t="shared" si="6"/>
        <v>-24543.2</v>
      </c>
      <c r="N27" s="30">
        <f t="shared" si="6"/>
        <v>-20609.6</v>
      </c>
      <c r="O27" s="30">
        <f t="shared" si="6"/>
        <v>-606252.05</v>
      </c>
    </row>
    <row r="28" spans="1:15" ht="18.75" customHeight="1">
      <c r="A28" s="26" t="s">
        <v>40</v>
      </c>
      <c r="B28" s="31">
        <f>+B29</f>
        <v>-69410</v>
      </c>
      <c r="C28" s="31">
        <f>+C29</f>
        <v>-70461.6</v>
      </c>
      <c r="D28" s="31">
        <f aca="true" t="shared" si="7" ref="D28:O28">+D29</f>
        <v>-52452.4</v>
      </c>
      <c r="E28" s="31">
        <f t="shared" si="7"/>
        <v>-10331.2</v>
      </c>
      <c r="F28" s="31">
        <f t="shared" si="7"/>
        <v>-36339.6</v>
      </c>
      <c r="G28" s="31">
        <f t="shared" si="7"/>
        <v>-56289.2</v>
      </c>
      <c r="H28" s="31">
        <f t="shared" si="7"/>
        <v>-11246.4</v>
      </c>
      <c r="I28" s="31">
        <f t="shared" si="7"/>
        <v>-65309.2</v>
      </c>
      <c r="J28" s="31">
        <f t="shared" si="7"/>
        <v>-53235.6</v>
      </c>
      <c r="K28" s="31">
        <f t="shared" si="7"/>
        <v>-42297.2</v>
      </c>
      <c r="L28" s="31">
        <f t="shared" si="7"/>
        <v>-34826</v>
      </c>
      <c r="M28" s="31">
        <f t="shared" si="7"/>
        <v>-21771.2</v>
      </c>
      <c r="N28" s="31">
        <f t="shared" si="7"/>
        <v>-20609.6</v>
      </c>
      <c r="O28" s="31">
        <f t="shared" si="7"/>
        <v>-544579.2000000001</v>
      </c>
    </row>
    <row r="29" spans="1:26" ht="18.75" customHeight="1">
      <c r="A29" s="27" t="s">
        <v>41</v>
      </c>
      <c r="B29" s="16">
        <f>ROUND((-B9)*$G$3,2)</f>
        <v>-69410</v>
      </c>
      <c r="C29" s="16">
        <f aca="true" t="shared" si="8" ref="C29:N29">ROUND((-C9)*$G$3,2)</f>
        <v>-70461.6</v>
      </c>
      <c r="D29" s="16">
        <f t="shared" si="8"/>
        <v>-52452.4</v>
      </c>
      <c r="E29" s="16">
        <f t="shared" si="8"/>
        <v>-10331.2</v>
      </c>
      <c r="F29" s="16">
        <f t="shared" si="8"/>
        <v>-36339.6</v>
      </c>
      <c r="G29" s="16">
        <f t="shared" si="8"/>
        <v>-56289.2</v>
      </c>
      <c r="H29" s="16">
        <f t="shared" si="8"/>
        <v>-11246.4</v>
      </c>
      <c r="I29" s="16">
        <f t="shared" si="8"/>
        <v>-65309.2</v>
      </c>
      <c r="J29" s="16">
        <f t="shared" si="8"/>
        <v>-53235.6</v>
      </c>
      <c r="K29" s="16">
        <f t="shared" si="8"/>
        <v>-42297.2</v>
      </c>
      <c r="L29" s="16">
        <f t="shared" si="8"/>
        <v>-34826</v>
      </c>
      <c r="M29" s="16">
        <f t="shared" si="8"/>
        <v>-21771.2</v>
      </c>
      <c r="N29" s="16">
        <f t="shared" si="8"/>
        <v>-20609.6</v>
      </c>
      <c r="O29" s="32">
        <f aca="true" t="shared" si="9" ref="O29:O47">SUM(B29:N29)</f>
        <v>-544579.2000000001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-3558.72</v>
      </c>
      <c r="C30" s="31">
        <f aca="true" t="shared" si="10" ref="C30:O30">SUM(C31:C40)</f>
        <v>0</v>
      </c>
      <c r="D30" s="31">
        <f t="shared" si="10"/>
        <v>-20961.94</v>
      </c>
      <c r="E30" s="31">
        <f t="shared" si="10"/>
        <v>0</v>
      </c>
      <c r="F30" s="31">
        <f t="shared" si="10"/>
        <v>0</v>
      </c>
      <c r="G30" s="31">
        <f t="shared" si="10"/>
        <v>-134.8</v>
      </c>
      <c r="H30" s="31">
        <f t="shared" si="10"/>
        <v>-28787.87</v>
      </c>
      <c r="I30" s="31">
        <f t="shared" si="10"/>
        <v>-1004.26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-2772</v>
      </c>
      <c r="N30" s="31">
        <f t="shared" si="10"/>
        <v>0</v>
      </c>
      <c r="O30" s="31">
        <f t="shared" si="10"/>
        <v>-57219.59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-20961.94</v>
      </c>
      <c r="E31" s="33">
        <v>0</v>
      </c>
      <c r="F31" s="33">
        <v>0</v>
      </c>
      <c r="G31" s="33">
        <v>0</v>
      </c>
      <c r="H31" s="33">
        <v>-9595.96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-30557.899999999998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-2772</v>
      </c>
      <c r="N32" s="33">
        <v>0</v>
      </c>
      <c r="O32" s="33">
        <f t="shared" si="9"/>
        <v>-2772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-3558.72</v>
      </c>
      <c r="C35" s="33">
        <v>0</v>
      </c>
      <c r="D35" s="33">
        <v>0</v>
      </c>
      <c r="E35" s="33">
        <v>0</v>
      </c>
      <c r="F35" s="33">
        <v>0</v>
      </c>
      <c r="G35" s="33">
        <v>-134.8</v>
      </c>
      <c r="H35" s="33">
        <v>0</v>
      </c>
      <c r="I35" s="33">
        <v>-1004.26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-4697.78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76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-19191.91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-19191.91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0</v>
      </c>
      <c r="C42" s="35">
        <v>0</v>
      </c>
      <c r="D42" s="35">
        <v>-3493.66</v>
      </c>
      <c r="E42" s="35">
        <v>0</v>
      </c>
      <c r="F42" s="35">
        <v>0</v>
      </c>
      <c r="G42" s="35">
        <v>0</v>
      </c>
      <c r="H42" s="35">
        <v>-959.6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-4453.26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1082762.9999999998</v>
      </c>
      <c r="C45" s="36">
        <f t="shared" si="11"/>
        <v>782187.84</v>
      </c>
      <c r="D45" s="36">
        <f t="shared" si="11"/>
        <v>646608.9500000001</v>
      </c>
      <c r="E45" s="36">
        <f t="shared" si="11"/>
        <v>202673.89</v>
      </c>
      <c r="F45" s="36">
        <f t="shared" si="11"/>
        <v>739827.84</v>
      </c>
      <c r="G45" s="36">
        <f t="shared" si="11"/>
        <v>1037477.4399999997</v>
      </c>
      <c r="H45" s="36">
        <f t="shared" si="11"/>
        <v>157720.89</v>
      </c>
      <c r="I45" s="36">
        <f t="shared" si="11"/>
        <v>769388.28</v>
      </c>
      <c r="J45" s="36">
        <f t="shared" si="11"/>
        <v>662076.8899999999</v>
      </c>
      <c r="K45" s="36">
        <f t="shared" si="11"/>
        <v>845241.9500000001</v>
      </c>
      <c r="L45" s="36">
        <f t="shared" si="11"/>
        <v>816938.74</v>
      </c>
      <c r="M45" s="36">
        <f t="shared" si="11"/>
        <v>479195.82</v>
      </c>
      <c r="N45" s="36">
        <f t="shared" si="11"/>
        <v>236216.19</v>
      </c>
      <c r="O45" s="36">
        <f>SUM(B45:N45)</f>
        <v>8458317.72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1082762.99</v>
      </c>
      <c r="C51" s="51">
        <f t="shared" si="12"/>
        <v>782187.8500000001</v>
      </c>
      <c r="D51" s="51">
        <f t="shared" si="12"/>
        <v>646608.95</v>
      </c>
      <c r="E51" s="51">
        <f t="shared" si="12"/>
        <v>202673.89</v>
      </c>
      <c r="F51" s="51">
        <f t="shared" si="12"/>
        <v>739827.84</v>
      </c>
      <c r="G51" s="51">
        <f t="shared" si="12"/>
        <v>1037477.44</v>
      </c>
      <c r="H51" s="51">
        <f t="shared" si="12"/>
        <v>157720.89</v>
      </c>
      <c r="I51" s="51">
        <f t="shared" si="12"/>
        <v>769388.28</v>
      </c>
      <c r="J51" s="51">
        <f t="shared" si="12"/>
        <v>662076.89</v>
      </c>
      <c r="K51" s="51">
        <f t="shared" si="12"/>
        <v>845241.96</v>
      </c>
      <c r="L51" s="51">
        <f t="shared" si="12"/>
        <v>816938.74</v>
      </c>
      <c r="M51" s="51">
        <f t="shared" si="12"/>
        <v>479195.81</v>
      </c>
      <c r="N51" s="51">
        <f t="shared" si="12"/>
        <v>236216.19</v>
      </c>
      <c r="O51" s="36">
        <f t="shared" si="12"/>
        <v>8458317.719999999</v>
      </c>
      <c r="Q51"/>
    </row>
    <row r="52" spans="1:18" ht="18.75" customHeight="1">
      <c r="A52" s="26" t="s">
        <v>57</v>
      </c>
      <c r="B52" s="51">
        <v>895277.25</v>
      </c>
      <c r="C52" s="51">
        <v>572401.65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1467678.9</v>
      </c>
      <c r="P52"/>
      <c r="Q52"/>
      <c r="R52" s="43"/>
    </row>
    <row r="53" spans="1:16" ht="18.75" customHeight="1">
      <c r="A53" s="26" t="s">
        <v>58</v>
      </c>
      <c r="B53" s="51">
        <v>187485.74</v>
      </c>
      <c r="C53" s="51">
        <v>209786.2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397271.94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646608.95</v>
      </c>
      <c r="E54" s="52">
        <v>0</v>
      </c>
      <c r="F54" s="52">
        <v>0</v>
      </c>
      <c r="G54" s="52">
        <v>0</v>
      </c>
      <c r="H54" s="51">
        <v>157720.89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804329.84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202673.89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202673.89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739827.84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739827.84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1037477.44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1037477.44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769388.28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769388.28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662076.89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662076.89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845241.96</v>
      </c>
      <c r="L60" s="31">
        <v>816938.74</v>
      </c>
      <c r="M60" s="52">
        <v>0</v>
      </c>
      <c r="N60" s="52">
        <v>0</v>
      </c>
      <c r="O60" s="36">
        <f t="shared" si="13"/>
        <v>1662180.7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479195.81</v>
      </c>
      <c r="N61" s="52">
        <v>0</v>
      </c>
      <c r="O61" s="36">
        <f t="shared" si="13"/>
        <v>479195.81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236216.19</v>
      </c>
      <c r="O62" s="55">
        <f t="shared" si="13"/>
        <v>236216.19</v>
      </c>
      <c r="P62"/>
      <c r="S62"/>
      <c r="Z62"/>
    </row>
    <row r="63" spans="1:12" ht="21" customHeight="1">
      <c r="A63" s="56" t="s">
        <v>75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4.2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4.25">
      <c r="B66" s="57"/>
      <c r="C66" s="57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ht="14.25">
      <c r="K74"/>
    </row>
    <row r="75" ht="14.25">
      <c r="L75"/>
    </row>
    <row r="76" ht="14.25">
      <c r="M76"/>
    </row>
    <row r="77" ht="14.25">
      <c r="N77"/>
    </row>
    <row r="104" spans="2:14" ht="14.2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4.2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2021-10-13T21:09:48Z</dcterms:modified>
  <cp:category/>
  <cp:version/>
  <cp:contentType/>
  <cp:contentStatus/>
</cp:coreProperties>
</file>