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110" windowHeight="795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<sst xmlns="http://schemas.openxmlformats.org/spreadsheetml/2006/main" count="80" uniqueCount="77">
  <si>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</si>
  <si>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</si>
  <si>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</si>
  <si>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</si>
  <si>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</si>
  <si>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</si>
  <si>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</si>
  <si>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</si>
  <si>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</si>
  <si>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</si>
  <si>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</si>
  <si>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</si>
  <si>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</si>
  <si>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</si>
  <si>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</si>
  <si>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</si>
  <si>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</si>
  <si>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</si>
  <si>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</si>
  <si>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</si>
  <si>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</si>
  <si>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</si>
  <si>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</si>
  <si>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</si>
  <si>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</si>
  <si>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</si>
  <si>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</si>
  <si>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</si>
  <si>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</si>
  <si>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</si>
  <si>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</si>
  <si>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</si>
  <si>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</si>
  <si>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</si>
  <si>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</si>
  <si>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</si>
  <si>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</si>
  <si>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</si>
  <si>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</si>
  <si>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</si>
  <si>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</si>
  <si>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</si>
  <si>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</si>
  <si>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</si>
  <si>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</si>
  <si>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</si>
  <si>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</si>
  <si>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</si>
  <si>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</si>
  <si>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</si>
  <si>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</si>
  <si>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</si>
  <si>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</si>
  <si>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</si>
  <si>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</si>
  <si>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</si>
  <si>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</si>
  <si>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</si>
  <si>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</si>
  <si>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</si>
  <si>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</si>
  <si>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</si>
  <si>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</si>
  <si>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</si>
  <si>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</si>
  <si>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</si>
  <si>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</si>
  <si>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</si>
  <si>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</si>
  <si>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</si>
  <si>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</si>
  <si>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</si>
  <si>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</si>
  <si>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03/10/21 - VENCIMENTO 08/10/21</t>
  </si>
  <si>
    <t>5.2.10. Maggi Adm. de Consórcios LTDA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</si>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</sst>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H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3" sqref="A6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115100</v>
      </c>
      <c r="C7" s="9">
        <f t="shared" si="0"/>
        <v>78968</v>
      </c>
      <c r="D7" s="9">
        <f t="shared" si="0"/>
        <v>87054</v>
      </c>
      <c r="E7" s="9">
        <f t="shared" si="0"/>
        <v>18103</v>
      </c>
      <c r="F7" s="9">
        <f t="shared" si="0"/>
        <v>65303</v>
      </c>
      <c r="G7" s="9">
        <f t="shared" si="0"/>
        <v>92429</v>
      </c>
      <c r="H7" s="9">
        <f t="shared" si="0"/>
        <v>11149</v>
      </c>
      <c r="I7" s="9">
        <f t="shared" si="0"/>
        <v>72435</v>
      </c>
      <c r="J7" s="9">
        <f t="shared" si="0"/>
        <v>74798</v>
      </c>
      <c r="K7" s="9">
        <f t="shared" si="0"/>
        <v>114183</v>
      </c>
      <c r="L7" s="9">
        <f t="shared" si="0"/>
        <v>83914</v>
      </c>
      <c r="M7" s="9">
        <f t="shared" si="0"/>
        <v>35472</v>
      </c>
      <c r="N7" s="9">
        <f t="shared" si="0"/>
        <v>19557</v>
      </c>
      <c r="O7" s="9">
        <f t="shared" si="0"/>
        <v>868465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7868</v>
      </c>
      <c r="C8" s="11">
        <f t="shared" si="1"/>
        <v>7021</v>
      </c>
      <c r="D8" s="11">
        <f t="shared" si="1"/>
        <v>5746</v>
      </c>
      <c r="E8" s="11">
        <f t="shared" si="1"/>
        <v>839</v>
      </c>
      <c r="F8" s="11">
        <f t="shared" si="1"/>
        <v>4050</v>
      </c>
      <c r="G8" s="11">
        <f t="shared" si="1"/>
        <v>5442</v>
      </c>
      <c r="H8" s="11">
        <f t="shared" si="1"/>
        <v>753</v>
      </c>
      <c r="I8" s="11">
        <f t="shared" si="1"/>
        <v>6430</v>
      </c>
      <c r="J8" s="11">
        <f t="shared" si="1"/>
        <v>5584</v>
      </c>
      <c r="K8" s="11">
        <f t="shared" si="1"/>
        <v>5718</v>
      </c>
      <c r="L8" s="11">
        <f t="shared" si="1"/>
        <v>4106</v>
      </c>
      <c r="M8" s="11">
        <f t="shared" si="1"/>
        <v>1894</v>
      </c>
      <c r="N8" s="11">
        <f t="shared" si="1"/>
        <v>1386</v>
      </c>
      <c r="O8" s="11">
        <f t="shared" si="1"/>
        <v>56837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7868</v>
      </c>
      <c r="C9" s="11">
        <v>7021</v>
      </c>
      <c r="D9" s="11">
        <v>5746</v>
      </c>
      <c r="E9" s="11">
        <v>839</v>
      </c>
      <c r="F9" s="11">
        <v>4050</v>
      </c>
      <c r="G9" s="11">
        <v>5442</v>
      </c>
      <c r="H9" s="11">
        <v>753</v>
      </c>
      <c r="I9" s="11">
        <v>6429</v>
      </c>
      <c r="J9" s="11">
        <v>5584</v>
      </c>
      <c r="K9" s="11">
        <v>5708</v>
      </c>
      <c r="L9" s="11">
        <v>4106</v>
      </c>
      <c r="M9" s="11">
        <v>1894</v>
      </c>
      <c r="N9" s="11">
        <v>1386</v>
      </c>
      <c r="O9" s="11">
        <f>SUM(B9:N9)</f>
        <v>56826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10</v>
      </c>
      <c r="L10" s="13">
        <v>0</v>
      </c>
      <c r="M10" s="13">
        <v>0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107232</v>
      </c>
      <c r="C11" s="13">
        <v>71947</v>
      </c>
      <c r="D11" s="13">
        <v>81308</v>
      </c>
      <c r="E11" s="13">
        <v>17264</v>
      </c>
      <c r="F11" s="13">
        <v>61253</v>
      </c>
      <c r="G11" s="13">
        <v>86987</v>
      </c>
      <c r="H11" s="13">
        <v>10396</v>
      </c>
      <c r="I11" s="13">
        <v>66005</v>
      </c>
      <c r="J11" s="13">
        <v>69214</v>
      </c>
      <c r="K11" s="13">
        <v>108465</v>
      </c>
      <c r="L11" s="13">
        <v>79808</v>
      </c>
      <c r="M11" s="13">
        <v>33578</v>
      </c>
      <c r="N11" s="13">
        <v>18171</v>
      </c>
      <c r="O11" s="11">
        <f>SUM(B11:N11)</f>
        <v>811628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1.408592010126049</v>
      </c>
      <c r="C15" s="19">
        <v>1.45506839308394</v>
      </c>
      <c r="D15" s="19">
        <v>1.410027932265293</v>
      </c>
      <c r="E15" s="19">
        <v>1.01039342547703</v>
      </c>
      <c r="F15" s="19">
        <v>1.670190827016928</v>
      </c>
      <c r="G15" s="19">
        <v>1.730848901927061</v>
      </c>
      <c r="H15" s="19">
        <v>1.969465505611756</v>
      </c>
      <c r="I15" s="19">
        <v>1.422467923076823</v>
      </c>
      <c r="J15" s="19">
        <v>1.513359671601092</v>
      </c>
      <c r="K15" s="19">
        <v>1.357820012186733</v>
      </c>
      <c r="L15" s="19">
        <v>1.431110940627798</v>
      </c>
      <c r="M15" s="19">
        <v>1.500329305554292</v>
      </c>
      <c r="N15" s="19">
        <v>1.311334952678126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431247.06000000006</v>
      </c>
      <c r="C17" s="24">
        <f aca="true" t="shared" si="2" ref="C17:N17">C18+C19+C20+C21+C22+C23+C24+C25</f>
        <v>302493.78</v>
      </c>
      <c r="D17" s="24">
        <f t="shared" si="2"/>
        <v>281426</v>
      </c>
      <c r="E17" s="24">
        <f t="shared" si="2"/>
        <v>75616.15</v>
      </c>
      <c r="F17" s="24">
        <f t="shared" si="2"/>
        <v>291142.12999999995</v>
      </c>
      <c r="G17" s="24">
        <f t="shared" si="2"/>
        <v>360292.78</v>
      </c>
      <c r="H17" s="24">
        <f t="shared" si="2"/>
        <v>65132.8</v>
      </c>
      <c r="I17" s="24">
        <f t="shared" si="2"/>
        <v>284592.25</v>
      </c>
      <c r="J17" s="24">
        <f t="shared" si="2"/>
        <v>295563.63</v>
      </c>
      <c r="K17" s="24">
        <f t="shared" si="2"/>
        <v>391521.88999999996</v>
      </c>
      <c r="L17" s="24">
        <f t="shared" si="2"/>
        <v>350334.89999999997</v>
      </c>
      <c r="M17" s="24">
        <f t="shared" si="2"/>
        <v>185638.17000000004</v>
      </c>
      <c r="N17" s="24">
        <f t="shared" si="2"/>
        <v>78497.22999999998</v>
      </c>
      <c r="O17" s="24">
        <f>O18+O19+O20+O21+O22+O23+O24+O25</f>
        <v>3393498.77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258894.43</v>
      </c>
      <c r="C18" s="30">
        <f t="shared" si="3"/>
        <v>183450.56</v>
      </c>
      <c r="D18" s="30">
        <f t="shared" si="3"/>
        <v>177311.59</v>
      </c>
      <c r="E18" s="30">
        <f t="shared" si="3"/>
        <v>63078.09</v>
      </c>
      <c r="F18" s="30">
        <f t="shared" si="3"/>
        <v>154115.08</v>
      </c>
      <c r="G18" s="30">
        <f t="shared" si="3"/>
        <v>179312.26</v>
      </c>
      <c r="H18" s="30">
        <f t="shared" si="3"/>
        <v>29001.89</v>
      </c>
      <c r="I18" s="30">
        <f t="shared" si="3"/>
        <v>166933.7</v>
      </c>
      <c r="J18" s="30">
        <f t="shared" si="3"/>
        <v>173501.44</v>
      </c>
      <c r="K18" s="30">
        <f t="shared" si="3"/>
        <v>250528.92</v>
      </c>
      <c r="L18" s="30">
        <f t="shared" si="3"/>
        <v>209550.04</v>
      </c>
      <c r="M18" s="30">
        <f t="shared" si="3"/>
        <v>102329.63</v>
      </c>
      <c r="N18" s="30">
        <f t="shared" si="3"/>
        <v>50985.1</v>
      </c>
      <c r="O18" s="30">
        <f aca="true" t="shared" si="4" ref="O18:O25">SUM(B18:N18)</f>
        <v>1998992.73</v>
      </c>
    </row>
    <row r="19" spans="1:23" ht="18.75" customHeight="1">
      <c r="A19" s="26" t="s">
        <v>35</v>
      </c>
      <c r="B19" s="30">
        <f>IF(B15&lt;&gt;0,ROUND((B15-1)*B18,2),0)</f>
        <v>105782.2</v>
      </c>
      <c r="C19" s="30">
        <f aca="true" t="shared" si="5" ref="C19:N19">IF(C15&lt;&gt;0,ROUND((C15-1)*C18,2),0)</f>
        <v>83482.55</v>
      </c>
      <c r="D19" s="30">
        <f t="shared" si="5"/>
        <v>72702.7</v>
      </c>
      <c r="E19" s="30">
        <f t="shared" si="5"/>
        <v>655.6</v>
      </c>
      <c r="F19" s="30">
        <f t="shared" si="5"/>
        <v>103286.51</v>
      </c>
      <c r="G19" s="30">
        <f t="shared" si="5"/>
        <v>131050.17</v>
      </c>
      <c r="H19" s="30">
        <f t="shared" si="5"/>
        <v>28116.33</v>
      </c>
      <c r="I19" s="30">
        <f t="shared" si="5"/>
        <v>70524.13</v>
      </c>
      <c r="J19" s="30">
        <f t="shared" si="5"/>
        <v>89068.64</v>
      </c>
      <c r="K19" s="30">
        <f t="shared" si="5"/>
        <v>89644.26</v>
      </c>
      <c r="L19" s="30">
        <f t="shared" si="5"/>
        <v>90339.31</v>
      </c>
      <c r="M19" s="30">
        <f t="shared" si="5"/>
        <v>51198.51</v>
      </c>
      <c r="N19" s="30">
        <f t="shared" si="5"/>
        <v>15873.44</v>
      </c>
      <c r="O19" s="30">
        <f t="shared" si="4"/>
        <v>931724.3499999999</v>
      </c>
      <c r="W19" s="62"/>
    </row>
    <row r="20" spans="1:15" ht="18.75" customHeight="1">
      <c r="A20" s="26" t="s">
        <v>36</v>
      </c>
      <c r="B20" s="30">
        <v>16098.78</v>
      </c>
      <c r="C20" s="30">
        <v>13549.28</v>
      </c>
      <c r="D20" s="30">
        <v>9115.55</v>
      </c>
      <c r="E20" s="30">
        <v>3498.26</v>
      </c>
      <c r="F20" s="30">
        <v>10556.33</v>
      </c>
      <c r="G20" s="30">
        <v>14933.46</v>
      </c>
      <c r="H20" s="30">
        <v>1577.03</v>
      </c>
      <c r="I20" s="30">
        <v>12181.19</v>
      </c>
      <c r="J20" s="30">
        <v>11770.25</v>
      </c>
      <c r="K20" s="30">
        <v>17410.17</v>
      </c>
      <c r="L20" s="30">
        <v>16294.84</v>
      </c>
      <c r="M20" s="30">
        <v>7509.47</v>
      </c>
      <c r="N20" s="30">
        <v>3496.31</v>
      </c>
      <c r="O20" s="30">
        <f t="shared" si="4"/>
        <v>137990.91999999998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-284.26</v>
      </c>
      <c r="C22" s="30">
        <v>0</v>
      </c>
      <c r="D22" s="30">
        <v>-3830.84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0</v>
      </c>
      <c r="K22" s="30">
        <v>-302.32</v>
      </c>
      <c r="L22" s="30">
        <v>0</v>
      </c>
      <c r="M22" s="30">
        <v>0</v>
      </c>
      <c r="N22" s="30">
        <v>0</v>
      </c>
      <c r="O22" s="30">
        <f t="shared" si="4"/>
        <v>-6258.87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48073.45</v>
      </c>
      <c r="C25" s="30">
        <v>19328.93</v>
      </c>
      <c r="D25" s="30">
        <v>24785.77</v>
      </c>
      <c r="E25" s="30">
        <v>7042.97</v>
      </c>
      <c r="F25" s="30">
        <v>21985.11</v>
      </c>
      <c r="G25" s="30">
        <v>33655.66</v>
      </c>
      <c r="H25" s="30">
        <v>6795.64</v>
      </c>
      <c r="I25" s="30">
        <v>33612</v>
      </c>
      <c r="J25" s="30">
        <v>19882.07</v>
      </c>
      <c r="K25" s="30">
        <v>32899.63</v>
      </c>
      <c r="L25" s="30">
        <v>32809.48</v>
      </c>
      <c r="M25" s="30">
        <v>23259.33</v>
      </c>
      <c r="N25" s="30">
        <v>6801.15</v>
      </c>
      <c r="O25" s="30">
        <f t="shared" si="4"/>
        <v>310931.19000000006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-34619.2</v>
      </c>
      <c r="C27" s="30">
        <f>+C28+C30+C42+C43+C46-C47</f>
        <v>-30892.4</v>
      </c>
      <c r="D27" s="30">
        <f t="shared" si="6"/>
        <v>-34264.81</v>
      </c>
      <c r="E27" s="30">
        <f t="shared" si="6"/>
        <v>-3691.6</v>
      </c>
      <c r="F27" s="30">
        <f t="shared" si="6"/>
        <v>-17820</v>
      </c>
      <c r="G27" s="30">
        <f t="shared" si="6"/>
        <v>-23944.8</v>
      </c>
      <c r="H27" s="30">
        <f t="shared" si="6"/>
        <v>-12355.47</v>
      </c>
      <c r="I27" s="30">
        <f t="shared" si="6"/>
        <v>-28287.6</v>
      </c>
      <c r="J27" s="30">
        <f t="shared" si="6"/>
        <v>-24569.6</v>
      </c>
      <c r="K27" s="30">
        <f t="shared" si="6"/>
        <v>-25115.2</v>
      </c>
      <c r="L27" s="30">
        <f t="shared" si="6"/>
        <v>-18066.4</v>
      </c>
      <c r="M27" s="30">
        <f t="shared" si="6"/>
        <v>-8333.6</v>
      </c>
      <c r="N27" s="30">
        <f t="shared" si="6"/>
        <v>-6098.4</v>
      </c>
      <c r="O27" s="30">
        <f t="shared" si="6"/>
        <v>-268059.08</v>
      </c>
    </row>
    <row r="28" spans="1:15" ht="18.75" customHeight="1">
      <c r="A28" s="26" t="s">
        <v>40</v>
      </c>
      <c r="B28" s="31">
        <f>+B29</f>
        <v>-34619.2</v>
      </c>
      <c r="C28" s="31">
        <f>+C29</f>
        <v>-30892.4</v>
      </c>
      <c r="D28" s="31">
        <f aca="true" t="shared" si="7" ref="D28:O28">+D29</f>
        <v>-25282.4</v>
      </c>
      <c r="E28" s="31">
        <f t="shared" si="7"/>
        <v>-3691.6</v>
      </c>
      <c r="F28" s="31">
        <f t="shared" si="7"/>
        <v>-17820</v>
      </c>
      <c r="G28" s="31">
        <f t="shared" si="7"/>
        <v>-23944.8</v>
      </c>
      <c r="H28" s="31">
        <f t="shared" si="7"/>
        <v>-3313.2</v>
      </c>
      <c r="I28" s="31">
        <f t="shared" si="7"/>
        <v>-28287.6</v>
      </c>
      <c r="J28" s="31">
        <f t="shared" si="7"/>
        <v>-24569.6</v>
      </c>
      <c r="K28" s="31">
        <f t="shared" si="7"/>
        <v>-25115.2</v>
      </c>
      <c r="L28" s="31">
        <f t="shared" si="7"/>
        <v>-18066.4</v>
      </c>
      <c r="M28" s="31">
        <f t="shared" si="7"/>
        <v>-8333.6</v>
      </c>
      <c r="N28" s="31">
        <f t="shared" si="7"/>
        <v>-6098.4</v>
      </c>
      <c r="O28" s="31">
        <f t="shared" si="7"/>
        <v>-250034.40000000002</v>
      </c>
    </row>
    <row r="29" spans="1:26" ht="18.75" customHeight="1">
      <c r="A29" s="27" t="s">
        <v>41</v>
      </c>
      <c r="B29" s="16">
        <f>ROUND((-B9)*$G$3,2)</f>
        <v>-34619.2</v>
      </c>
      <c r="C29" s="16">
        <f aca="true" t="shared" si="8" ref="C29:N29">ROUND((-C9)*$G$3,2)</f>
        <v>-30892.4</v>
      </c>
      <c r="D29" s="16">
        <f t="shared" si="8"/>
        <v>-25282.4</v>
      </c>
      <c r="E29" s="16">
        <f t="shared" si="8"/>
        <v>-3691.6</v>
      </c>
      <c r="F29" s="16">
        <f t="shared" si="8"/>
        <v>-17820</v>
      </c>
      <c r="G29" s="16">
        <f t="shared" si="8"/>
        <v>-23944.8</v>
      </c>
      <c r="H29" s="16">
        <f t="shared" si="8"/>
        <v>-3313.2</v>
      </c>
      <c r="I29" s="16">
        <f t="shared" si="8"/>
        <v>-28287.6</v>
      </c>
      <c r="J29" s="16">
        <f t="shared" si="8"/>
        <v>-24569.6</v>
      </c>
      <c r="K29" s="16">
        <f t="shared" si="8"/>
        <v>-25115.2</v>
      </c>
      <c r="L29" s="16">
        <f t="shared" si="8"/>
        <v>-18066.4</v>
      </c>
      <c r="M29" s="16">
        <f t="shared" si="8"/>
        <v>-8333.6</v>
      </c>
      <c r="N29" s="16">
        <f t="shared" si="8"/>
        <v>-6098.4</v>
      </c>
      <c r="O29" s="32">
        <f aca="true" t="shared" si="9" ref="O29:O47">SUM(B29:N29)</f>
        <v>-250034.40000000002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-7699.21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-8750.58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-16449.79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-7699.21</v>
      </c>
      <c r="E31" s="33">
        <v>0</v>
      </c>
      <c r="F31" s="33">
        <v>0</v>
      </c>
      <c r="G31" s="33">
        <v>0</v>
      </c>
      <c r="H31" s="33">
        <v>-2916.86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-10616.07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-5833.72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-5833.72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-1283.2</v>
      </c>
      <c r="E42" s="35">
        <v>0</v>
      </c>
      <c r="F42" s="35">
        <v>0</v>
      </c>
      <c r="G42" s="35">
        <v>0</v>
      </c>
      <c r="H42" s="35">
        <v>-291.69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-1574.89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396627.86000000004</v>
      </c>
      <c r="C45" s="36">
        <f t="shared" si="11"/>
        <v>271601.38</v>
      </c>
      <c r="D45" s="36">
        <f t="shared" si="11"/>
        <v>247161.19</v>
      </c>
      <c r="E45" s="36">
        <f t="shared" si="11"/>
        <v>71924.54999999999</v>
      </c>
      <c r="F45" s="36">
        <f t="shared" si="11"/>
        <v>273322.12999999995</v>
      </c>
      <c r="G45" s="36">
        <f t="shared" si="11"/>
        <v>336347.98000000004</v>
      </c>
      <c r="H45" s="36">
        <f t="shared" si="11"/>
        <v>52777.33</v>
      </c>
      <c r="I45" s="36">
        <f t="shared" si="11"/>
        <v>256304.65</v>
      </c>
      <c r="J45" s="36">
        <f t="shared" si="11"/>
        <v>270994.03</v>
      </c>
      <c r="K45" s="36">
        <f t="shared" si="11"/>
        <v>366406.68999999994</v>
      </c>
      <c r="L45" s="36">
        <f t="shared" si="11"/>
        <v>332268.49999999994</v>
      </c>
      <c r="M45" s="36">
        <f t="shared" si="11"/>
        <v>177304.57000000004</v>
      </c>
      <c r="N45" s="36">
        <f t="shared" si="11"/>
        <v>72398.82999999999</v>
      </c>
      <c r="O45" s="36">
        <f>SUM(B45:N45)</f>
        <v>3125439.6899999995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396627.86</v>
      </c>
      <c r="C51" s="51">
        <f t="shared" si="12"/>
        <v>271601.38</v>
      </c>
      <c r="D51" s="51">
        <f t="shared" si="12"/>
        <v>247161.19</v>
      </c>
      <c r="E51" s="51">
        <f t="shared" si="12"/>
        <v>71924.55</v>
      </c>
      <c r="F51" s="51">
        <f t="shared" si="12"/>
        <v>273322.13</v>
      </c>
      <c r="G51" s="51">
        <f t="shared" si="12"/>
        <v>336347.98</v>
      </c>
      <c r="H51" s="51">
        <f t="shared" si="12"/>
        <v>52777.34</v>
      </c>
      <c r="I51" s="51">
        <f t="shared" si="12"/>
        <v>256304.65</v>
      </c>
      <c r="J51" s="51">
        <f t="shared" si="12"/>
        <v>270994.03</v>
      </c>
      <c r="K51" s="51">
        <f t="shared" si="12"/>
        <v>366406.69</v>
      </c>
      <c r="L51" s="51">
        <f t="shared" si="12"/>
        <v>332268.51</v>
      </c>
      <c r="M51" s="51">
        <f t="shared" si="12"/>
        <v>177304.57</v>
      </c>
      <c r="N51" s="51">
        <f t="shared" si="12"/>
        <v>72398.83</v>
      </c>
      <c r="O51" s="36">
        <f t="shared" si="12"/>
        <v>3125439.7100000004</v>
      </c>
      <c r="Q51"/>
    </row>
    <row r="52" spans="1:18" ht="18.75" customHeight="1">
      <c r="A52" s="26" t="s">
        <v>57</v>
      </c>
      <c r="B52" s="51">
        <v>333469.8</v>
      </c>
      <c r="C52" s="51">
        <v>202226.46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535696.26</v>
      </c>
      <c r="P52"/>
      <c r="Q52"/>
      <c r="R52" s="43"/>
    </row>
    <row r="53" spans="1:16" ht="18.75" customHeight="1">
      <c r="A53" s="26" t="s">
        <v>58</v>
      </c>
      <c r="B53" s="51">
        <v>63158.06</v>
      </c>
      <c r="C53" s="51">
        <v>69374.92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132532.97999999998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247161.19</v>
      </c>
      <c r="E54" s="52">
        <v>0</v>
      </c>
      <c r="F54" s="52">
        <v>0</v>
      </c>
      <c r="G54" s="52">
        <v>0</v>
      </c>
      <c r="H54" s="51">
        <v>52777.34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299938.53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71924.55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71924.55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273322.13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273322.13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336347.98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336347.98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256304.65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256304.65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270994.03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270994.03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366406.69</v>
      </c>
      <c r="L60" s="31">
        <v>332268.51</v>
      </c>
      <c r="M60" s="52">
        <v>0</v>
      </c>
      <c r="N60" s="52">
        <v>0</v>
      </c>
      <c r="O60" s="36">
        <f t="shared" si="13"/>
        <v>698675.2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177304.57</v>
      </c>
      <c r="N61" s="52">
        <v>0</v>
      </c>
      <c r="O61" s="36">
        <f t="shared" si="13"/>
        <v>177304.57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72398.83</v>
      </c>
      <c r="O62" s="55">
        <f t="shared" si="13"/>
        <v>72398.83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dcterms:created xsi:type="dcterms:W3CDTF">2019-10-31T14:26:02Z</dcterms:created>
  <dcterms:modified xsi:type="dcterms:W3CDTF">2021-10-13T21:04:25Z</dcterms:modified>
  <cp:category/>
  <cp:version/>
  <cp:contentType/>
  <cp:contentStatus/>
</cp:coreProperties>
</file>