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<sst xmlns="http://schemas.openxmlformats.org/spreadsheetml/2006/main" count="75" uniqueCount="74">
  <si>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</si>
  <si>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</si>
  <si>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</si>
  <si>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</si>
  <si>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</si>
  <si>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</si>
  <si>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</si>
  <si>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</si>
  <si>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</si>
  <si>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</si>
  <si>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</si>
  <si>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</si>
  <si>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</si>
  <si>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</si>
  <si>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</si>
  <si>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</si>
  <si>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</si>
  <si>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</si>
  <si>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</si>
  <si>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</si>
  <si>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</si>
  <si>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</si>
  <si>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</si>
  <si>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</si>
  <si>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</si>
  <si>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</si>
  <si>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</si>
  <si>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</si>
  <si>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</si>
  <si>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</si>
  <si>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</si>
  <si>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</si>
  <si>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</si>
  <si>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</si>
  <si>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</si>
  <si>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</si>
  <si>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</si>
  <si>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</si>
  <si>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</si>
  <si>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</si>
  <si>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</si>
  <si>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</si>
  <si>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</si>
  <si>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</si>
  <si>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</si>
  <si>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</si>
  <si>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</si>
  <si>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</si>
  <si>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</si>
  <si>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</si>
  <si>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</si>
  <si>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</si>
  <si>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</si>
  <si>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</si>
  <si>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</si>
  <si>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</si>
  <si>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</si>
  <si>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</si>
  <si>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</si>
  <si>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</si>
  <si>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</si>
  <si>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</si>
  <si>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</si>
  <si>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</si>
  <si>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</si>
  <si>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</si>
  <si>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</si>
  <si>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</si>
  <si>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</si>
  <si>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</si>
  <si>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</si>
  <si>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</si>
  <si>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24/10/21 - VENCIMENTO 29/10/21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</si>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</sst>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75834</v>
      </c>
      <c r="C7" s="47">
        <f t="shared" si="0"/>
        <v>58648</v>
      </c>
      <c r="D7" s="47">
        <f t="shared" si="0"/>
        <v>85625</v>
      </c>
      <c r="E7" s="47">
        <f t="shared" si="0"/>
        <v>41726</v>
      </c>
      <c r="F7" s="47">
        <f t="shared" si="0"/>
        <v>63251</v>
      </c>
      <c r="G7" s="47">
        <f t="shared" si="0"/>
        <v>64766</v>
      </c>
      <c r="H7" s="47">
        <f t="shared" si="0"/>
        <v>83189</v>
      </c>
      <c r="I7" s="47">
        <f t="shared" si="0"/>
        <v>102025</v>
      </c>
      <c r="J7" s="47">
        <f t="shared" si="0"/>
        <v>23253</v>
      </c>
      <c r="K7" s="47">
        <f t="shared" si="0"/>
        <v>598317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6794</v>
      </c>
      <c r="C8" s="45">
        <f t="shared" si="1"/>
        <v>6605</v>
      </c>
      <c r="D8" s="45">
        <f t="shared" si="1"/>
        <v>8017</v>
      </c>
      <c r="E8" s="45">
        <f t="shared" si="1"/>
        <v>4301</v>
      </c>
      <c r="F8" s="45">
        <f t="shared" si="1"/>
        <v>5462</v>
      </c>
      <c r="G8" s="45">
        <f t="shared" si="1"/>
        <v>3684</v>
      </c>
      <c r="H8" s="45">
        <f t="shared" si="1"/>
        <v>3745</v>
      </c>
      <c r="I8" s="45">
        <f t="shared" si="1"/>
        <v>7644</v>
      </c>
      <c r="J8" s="45">
        <f t="shared" si="1"/>
        <v>1018</v>
      </c>
      <c r="K8" s="38">
        <f>SUM(B8:J8)</f>
        <v>47270</v>
      </c>
      <c r="L8"/>
      <c r="M8"/>
      <c r="N8"/>
    </row>
    <row r="9" spans="1:14" ht="16.5" customHeight="1">
      <c r="A9" s="22" t="s">
        <v>35</v>
      </c>
      <c r="B9" s="45">
        <v>6788</v>
      </c>
      <c r="C9" s="45">
        <v>6602</v>
      </c>
      <c r="D9" s="45">
        <v>8015</v>
      </c>
      <c r="E9" s="45">
        <v>4293</v>
      </c>
      <c r="F9" s="45">
        <v>5457</v>
      </c>
      <c r="G9" s="45">
        <v>3684</v>
      </c>
      <c r="H9" s="45">
        <v>3745</v>
      </c>
      <c r="I9" s="45">
        <v>7630</v>
      </c>
      <c r="J9" s="45">
        <v>1018</v>
      </c>
      <c r="K9" s="38">
        <f>SUM(B9:J9)</f>
        <v>47232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3</v>
      </c>
      <c r="D10" s="45">
        <v>2</v>
      </c>
      <c r="E10" s="45">
        <v>8</v>
      </c>
      <c r="F10" s="45">
        <v>5</v>
      </c>
      <c r="G10" s="45">
        <v>0</v>
      </c>
      <c r="H10" s="45">
        <v>0</v>
      </c>
      <c r="I10" s="45">
        <v>14</v>
      </c>
      <c r="J10" s="45">
        <v>0</v>
      </c>
      <c r="K10" s="38">
        <f>SUM(B10:J10)</f>
        <v>38</v>
      </c>
      <c r="L10"/>
      <c r="M10"/>
      <c r="N10"/>
    </row>
    <row r="11" spans="1:14" ht="16.5" customHeight="1">
      <c r="A11" s="44" t="s">
        <v>33</v>
      </c>
      <c r="B11" s="43">
        <v>69040</v>
      </c>
      <c r="C11" s="43">
        <v>52043</v>
      </c>
      <c r="D11" s="43">
        <v>77608</v>
      </c>
      <c r="E11" s="43">
        <v>37425</v>
      </c>
      <c r="F11" s="43">
        <v>57789</v>
      </c>
      <c r="G11" s="43">
        <v>61082</v>
      </c>
      <c r="H11" s="43">
        <v>79444</v>
      </c>
      <c r="I11" s="43">
        <v>94381</v>
      </c>
      <c r="J11" s="43">
        <v>22235</v>
      </c>
      <c r="K11" s="38">
        <f>SUM(B11:J11)</f>
        <v>551047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1.203597405971137</v>
      </c>
      <c r="C15" s="39">
        <v>1.292290708775755</v>
      </c>
      <c r="D15" s="39">
        <v>1.077959912673923</v>
      </c>
      <c r="E15" s="39">
        <v>1.300109731725726</v>
      </c>
      <c r="F15" s="39">
        <v>1.159300463457107</v>
      </c>
      <c r="G15" s="39">
        <v>1.13463796004774</v>
      </c>
      <c r="H15" s="39">
        <v>1.104089826307122</v>
      </c>
      <c r="I15" s="39">
        <v>1.133803306925447</v>
      </c>
      <c r="J15" s="39">
        <v>1.164546584666915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326250.45999999996</v>
      </c>
      <c r="C17" s="36">
        <f aca="true" t="shared" si="2" ref="C17:J17">C18+C19+C20+C21+C22+C23+C24</f>
        <v>303763.57</v>
      </c>
      <c r="D17" s="36">
        <f t="shared" si="2"/>
        <v>399680.24</v>
      </c>
      <c r="E17" s="36">
        <f t="shared" si="2"/>
        <v>208855.67</v>
      </c>
      <c r="F17" s="36">
        <f t="shared" si="2"/>
        <v>292672.48</v>
      </c>
      <c r="G17" s="36">
        <f t="shared" si="2"/>
        <v>291062.76999999996</v>
      </c>
      <c r="H17" s="36">
        <f t="shared" si="2"/>
        <v>298976.25</v>
      </c>
      <c r="I17" s="36">
        <f t="shared" si="2"/>
        <v>383724.35000000003</v>
      </c>
      <c r="J17" s="36">
        <f t="shared" si="2"/>
        <v>102358.23999999999</v>
      </c>
      <c r="K17" s="36">
        <f aca="true" t="shared" si="3" ref="K17:K24">SUM(B17:J17)</f>
        <v>2607344.0300000003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258366.44</v>
      </c>
      <c r="C18" s="30">
        <f t="shared" si="4"/>
        <v>219519.46</v>
      </c>
      <c r="D18" s="30">
        <f t="shared" si="4"/>
        <v>355283.81</v>
      </c>
      <c r="E18" s="30">
        <f t="shared" si="4"/>
        <v>150530.72</v>
      </c>
      <c r="F18" s="30">
        <f t="shared" si="4"/>
        <v>241473.34</v>
      </c>
      <c r="G18" s="30">
        <f t="shared" si="4"/>
        <v>249757.13</v>
      </c>
      <c r="H18" s="30">
        <f t="shared" si="4"/>
        <v>255431.82</v>
      </c>
      <c r="I18" s="30">
        <f t="shared" si="4"/>
        <v>316440.74</v>
      </c>
      <c r="J18" s="30">
        <f t="shared" si="4"/>
        <v>81608.73</v>
      </c>
      <c r="K18" s="30">
        <f t="shared" si="3"/>
        <v>2128412.19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52602.74</v>
      </c>
      <c r="C19" s="30">
        <f t="shared" si="5"/>
        <v>64163.5</v>
      </c>
      <c r="D19" s="30">
        <f t="shared" si="5"/>
        <v>27697.89</v>
      </c>
      <c r="E19" s="30">
        <f t="shared" si="5"/>
        <v>45175.73</v>
      </c>
      <c r="F19" s="30">
        <f t="shared" si="5"/>
        <v>38466.81</v>
      </c>
      <c r="G19" s="30">
        <f t="shared" si="5"/>
        <v>33626.79</v>
      </c>
      <c r="H19" s="30">
        <f t="shared" si="5"/>
        <v>26587.85</v>
      </c>
      <c r="I19" s="30">
        <f t="shared" si="5"/>
        <v>42340.82</v>
      </c>
      <c r="J19" s="30">
        <f t="shared" si="5"/>
        <v>13428.44</v>
      </c>
      <c r="K19" s="30">
        <f t="shared" si="3"/>
        <v>344090.57</v>
      </c>
      <c r="L19"/>
      <c r="M19"/>
      <c r="N19"/>
    </row>
    <row r="20" spans="1:14" ht="16.5" customHeight="1">
      <c r="A20" s="18" t="s">
        <v>28</v>
      </c>
      <c r="B20" s="30">
        <v>13940.05</v>
      </c>
      <c r="C20" s="30">
        <v>17398.15</v>
      </c>
      <c r="D20" s="30">
        <v>12674.85</v>
      </c>
      <c r="E20" s="30">
        <v>10466.76</v>
      </c>
      <c r="F20" s="30">
        <v>11391.1</v>
      </c>
      <c r="G20" s="30">
        <v>6337.62</v>
      </c>
      <c r="H20" s="30">
        <v>14274.12</v>
      </c>
      <c r="I20" s="30">
        <v>22260.33</v>
      </c>
      <c r="J20" s="30">
        <v>5979.84</v>
      </c>
      <c r="K20" s="30">
        <f t="shared" si="3"/>
        <v>114722.81999999999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-34627.54</v>
      </c>
      <c r="C27" s="30">
        <f t="shared" si="6"/>
        <v>-33489.65</v>
      </c>
      <c r="D27" s="30">
        <f t="shared" si="6"/>
        <v>-59598.53</v>
      </c>
      <c r="E27" s="30">
        <f t="shared" si="6"/>
        <v>-21934.96</v>
      </c>
      <c r="F27" s="30">
        <f t="shared" si="6"/>
        <v>-28281.26</v>
      </c>
      <c r="G27" s="30">
        <f t="shared" si="6"/>
        <v>-20458.760000000002</v>
      </c>
      <c r="H27" s="30">
        <f t="shared" si="6"/>
        <v>-20844.3</v>
      </c>
      <c r="I27" s="30">
        <f t="shared" si="6"/>
        <v>-39173.65</v>
      </c>
      <c r="J27" s="30">
        <f t="shared" si="6"/>
        <v>-11324.8</v>
      </c>
      <c r="K27" s="30">
        <f aca="true" t="shared" si="7" ref="K27:K35">SUM(B27:J27)</f>
        <v>-269733.45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-29867.2</v>
      </c>
      <c r="C28" s="30">
        <f t="shared" si="8"/>
        <v>-29048.8</v>
      </c>
      <c r="D28" s="30">
        <f t="shared" si="8"/>
        <v>-35266</v>
      </c>
      <c r="E28" s="30">
        <f t="shared" si="8"/>
        <v>-18889.2</v>
      </c>
      <c r="F28" s="30">
        <f t="shared" si="8"/>
        <v>-24010.8</v>
      </c>
      <c r="G28" s="30">
        <f t="shared" si="8"/>
        <v>-16209.6</v>
      </c>
      <c r="H28" s="30">
        <f t="shared" si="8"/>
        <v>-16478</v>
      </c>
      <c r="I28" s="30">
        <f t="shared" si="8"/>
        <v>-33572</v>
      </c>
      <c r="J28" s="30">
        <f t="shared" si="8"/>
        <v>-4479.2</v>
      </c>
      <c r="K28" s="30">
        <f t="shared" si="7"/>
        <v>-207820.80000000002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-29867.2</v>
      </c>
      <c r="C29" s="30">
        <f aca="true" t="shared" si="9" ref="C29:J29">-ROUND((C9)*$E$3,2)</f>
        <v>-29048.8</v>
      </c>
      <c r="D29" s="30">
        <f t="shared" si="9"/>
        <v>-35266</v>
      </c>
      <c r="E29" s="30">
        <f t="shared" si="9"/>
        <v>-18889.2</v>
      </c>
      <c r="F29" s="30">
        <f t="shared" si="9"/>
        <v>-24010.8</v>
      </c>
      <c r="G29" s="30">
        <f t="shared" si="9"/>
        <v>-16209.6</v>
      </c>
      <c r="H29" s="30">
        <f t="shared" si="9"/>
        <v>-16478</v>
      </c>
      <c r="I29" s="30">
        <f t="shared" si="9"/>
        <v>-33572</v>
      </c>
      <c r="J29" s="30">
        <f t="shared" si="9"/>
        <v>-4479.2</v>
      </c>
      <c r="K29" s="30">
        <f t="shared" si="7"/>
        <v>-207820.80000000002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SUM(B34:B45)</f>
        <v>-4760.34</v>
      </c>
      <c r="C33" s="27">
        <f aca="true" t="shared" si="10" ref="C33:J33">SUM(C34:C45)</f>
        <v>-4440.85</v>
      </c>
      <c r="D33" s="27">
        <f t="shared" si="10"/>
        <v>-24332.53</v>
      </c>
      <c r="E33" s="27">
        <f t="shared" si="10"/>
        <v>-3045.76</v>
      </c>
      <c r="F33" s="27">
        <f t="shared" si="10"/>
        <v>-4270.46</v>
      </c>
      <c r="G33" s="27">
        <f t="shared" si="10"/>
        <v>-4249.16</v>
      </c>
      <c r="H33" s="27">
        <f t="shared" si="10"/>
        <v>-4366.3</v>
      </c>
      <c r="I33" s="27">
        <f t="shared" si="10"/>
        <v>-5601.65</v>
      </c>
      <c r="J33" s="27">
        <f t="shared" si="10"/>
        <v>-6845.599999999999</v>
      </c>
      <c r="K33" s="30">
        <f t="shared" si="7"/>
        <v>-61912.65000000001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-5797.66</v>
      </c>
      <c r="C43" s="27">
        <v>-5408.55</v>
      </c>
      <c r="D43" s="27">
        <v>-7107.64</v>
      </c>
      <c r="E43" s="27">
        <v>-3709.46</v>
      </c>
      <c r="F43" s="27">
        <v>-5201.03</v>
      </c>
      <c r="G43" s="27">
        <v>-5175.09</v>
      </c>
      <c r="H43" s="27">
        <v>-5317.76</v>
      </c>
      <c r="I43" s="27">
        <v>-6822.3</v>
      </c>
      <c r="J43" s="27">
        <v>-1815.82</v>
      </c>
      <c r="K43" s="27">
        <f>SUM(B43:J43)</f>
        <v>-46355.31</v>
      </c>
      <c r="L43" s="24"/>
      <c r="M43"/>
      <c r="N43"/>
    </row>
    <row r="44" spans="1:14" s="23" customFormat="1" ht="16.5" customHeight="1">
      <c r="A44" s="25" t="s">
        <v>73</v>
      </c>
      <c r="B44" s="27">
        <v>1037.32</v>
      </c>
      <c r="C44" s="27">
        <v>967.7</v>
      </c>
      <c r="D44" s="27">
        <v>1271.71</v>
      </c>
      <c r="E44" s="27">
        <v>663.7</v>
      </c>
      <c r="F44" s="27">
        <v>930.57</v>
      </c>
      <c r="G44" s="27">
        <v>925.93</v>
      </c>
      <c r="H44" s="27">
        <v>951.46</v>
      </c>
      <c r="I44" s="27">
        <v>1220.65</v>
      </c>
      <c r="J44" s="27">
        <v>324.89</v>
      </c>
      <c r="K44" s="27">
        <f>SUM(B44:J44)</f>
        <v>8293.93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291622.92</v>
      </c>
      <c r="C48" s="27">
        <f aca="true" t="shared" si="11" ref="C48:J48">IF(C17+C27+C49&lt;0,0,C17+C27+C49)</f>
        <v>270273.92</v>
      </c>
      <c r="D48" s="27">
        <f t="shared" si="11"/>
        <v>340081.70999999996</v>
      </c>
      <c r="E48" s="27">
        <f t="shared" si="11"/>
        <v>186920.71000000002</v>
      </c>
      <c r="F48" s="27">
        <f t="shared" si="11"/>
        <v>264391.22</v>
      </c>
      <c r="G48" s="27">
        <f t="shared" si="11"/>
        <v>270604.00999999995</v>
      </c>
      <c r="H48" s="27">
        <f t="shared" si="11"/>
        <v>278131.95</v>
      </c>
      <c r="I48" s="27">
        <f t="shared" si="11"/>
        <v>344550.7</v>
      </c>
      <c r="J48" s="27">
        <f t="shared" si="11"/>
        <v>91033.43999999999</v>
      </c>
      <c r="K48" s="20">
        <f>SUM(B48:J48)</f>
        <v>2337610.58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291622.92</v>
      </c>
      <c r="C54" s="10">
        <f t="shared" si="13"/>
        <v>270273.92</v>
      </c>
      <c r="D54" s="10">
        <f t="shared" si="13"/>
        <v>340081.72</v>
      </c>
      <c r="E54" s="10">
        <f t="shared" si="13"/>
        <v>186920.71</v>
      </c>
      <c r="F54" s="10">
        <f t="shared" si="13"/>
        <v>264391.23</v>
      </c>
      <c r="G54" s="10">
        <f t="shared" si="13"/>
        <v>270604.01</v>
      </c>
      <c r="H54" s="10">
        <f t="shared" si="13"/>
        <v>278131.96</v>
      </c>
      <c r="I54" s="10">
        <f>SUM(I55:I67)</f>
        <v>344550.7</v>
      </c>
      <c r="J54" s="10">
        <f t="shared" si="13"/>
        <v>91033.44</v>
      </c>
      <c r="K54" s="5">
        <f>SUM(K55:K67)</f>
        <v>2337610.61</v>
      </c>
      <c r="L54" s="9"/>
    </row>
    <row r="55" spans="1:11" ht="16.5" customHeight="1">
      <c r="A55" s="7" t="s">
        <v>60</v>
      </c>
      <c r="B55" s="8">
        <v>254470.16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254470.16</v>
      </c>
    </row>
    <row r="56" spans="1:11" ht="16.5" customHeight="1">
      <c r="A56" s="7" t="s">
        <v>61</v>
      </c>
      <c r="B56" s="8">
        <v>37152.76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37152.76</v>
      </c>
    </row>
    <row r="57" spans="1:11" ht="16.5" customHeight="1">
      <c r="A57" s="7" t="s">
        <v>4</v>
      </c>
      <c r="B57" s="6">
        <v>0</v>
      </c>
      <c r="C57" s="8">
        <v>270273.92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270273.92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340081.72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340081.72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186920.71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186920.71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264391.23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264391.23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270604.01</v>
      </c>
      <c r="H61" s="6">
        <v>0</v>
      </c>
      <c r="I61" s="6">
        <v>0</v>
      </c>
      <c r="J61" s="6">
        <v>0</v>
      </c>
      <c r="K61" s="5">
        <f t="shared" si="14"/>
        <v>270604.01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278131.96</v>
      </c>
      <c r="I62" s="6">
        <v>0</v>
      </c>
      <c r="J62" s="6">
        <v>0</v>
      </c>
      <c r="K62" s="5">
        <f t="shared" si="14"/>
        <v>278131.96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115975.77</v>
      </c>
      <c r="J64" s="6">
        <v>0</v>
      </c>
      <c r="K64" s="5">
        <f t="shared" si="14"/>
        <v>115975.77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228574.93</v>
      </c>
      <c r="J65" s="6">
        <v>0</v>
      </c>
      <c r="K65" s="5">
        <f t="shared" si="14"/>
        <v>228574.93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91033.44</v>
      </c>
      <c r="K66" s="5">
        <f t="shared" si="14"/>
        <v>91033.44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2021-10-28T23:30:48Z</dcterms:modified>
  <cp:category/>
  <cp:version/>
  <cp:contentType/>
  <cp:contentStatus/>
</cp:coreProperties>
</file>