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<sst xmlns="http://schemas.openxmlformats.org/spreadsheetml/2006/main" count="75" uniqueCount="74">
  <si>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</si>
  <si>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</si>
  <si>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</si>
  <si>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</si>
  <si>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</si>
  <si>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</si>
  <si>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</si>
  <si>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</si>
  <si>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</si>
  <si>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</si>
  <si>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</si>
  <si>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</si>
  <si>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</si>
  <si>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</si>
  <si>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</si>
  <si>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</si>
  <si>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</si>
  <si>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</si>
  <si>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</si>
  <si>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</si>
  <si>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</si>
  <si>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</si>
  <si>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</si>
  <si>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</si>
  <si>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</si>
  <si>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</si>
  <si>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</si>
  <si>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</si>
  <si>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</si>
  <si>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</si>
  <si>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</si>
  <si>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</si>
  <si>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</si>
  <si>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</si>
  <si>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</si>
  <si>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</si>
  <si>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</si>
  <si>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</si>
  <si>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</si>
  <si>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</si>
  <si>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</si>
  <si>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</si>
  <si>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</si>
  <si>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</si>
  <si>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</si>
  <si>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</si>
  <si>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</si>
  <si>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</si>
  <si>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</si>
  <si>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</si>
  <si>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</si>
  <si>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</si>
  <si>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</si>
  <si>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</si>
  <si>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</si>
  <si>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</si>
  <si>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</si>
  <si>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</si>
  <si>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</si>
  <si>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</si>
  <si>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</si>
  <si>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</si>
  <si>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</si>
  <si>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</si>
  <si>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</si>
  <si>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</si>
  <si>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</si>
  <si>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</si>
  <si>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</si>
  <si>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</si>
  <si>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</si>
  <si>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</si>
  <si>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21/10/21 - VENCIMENTO 28/10/21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</si>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</sst>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290563</v>
      </c>
      <c r="C7" s="47">
        <f t="shared" si="0"/>
        <v>245061</v>
      </c>
      <c r="D7" s="47">
        <f t="shared" si="0"/>
        <v>305835</v>
      </c>
      <c r="E7" s="47">
        <f t="shared" si="0"/>
        <v>162642</v>
      </c>
      <c r="F7" s="47">
        <f t="shared" si="0"/>
        <v>200925</v>
      </c>
      <c r="G7" s="47">
        <f t="shared" si="0"/>
        <v>213487</v>
      </c>
      <c r="H7" s="47">
        <f t="shared" si="0"/>
        <v>250055</v>
      </c>
      <c r="I7" s="47">
        <f t="shared" si="0"/>
        <v>330491</v>
      </c>
      <c r="J7" s="47">
        <f t="shared" si="0"/>
        <v>102162</v>
      </c>
      <c r="K7" s="47">
        <f t="shared" si="0"/>
        <v>2101221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19763</v>
      </c>
      <c r="C8" s="45">
        <f t="shared" si="1"/>
        <v>19180</v>
      </c>
      <c r="D8" s="45">
        <f t="shared" si="1"/>
        <v>19406</v>
      </c>
      <c r="E8" s="45">
        <f t="shared" si="1"/>
        <v>12205</v>
      </c>
      <c r="F8" s="45">
        <f t="shared" si="1"/>
        <v>14313</v>
      </c>
      <c r="G8" s="45">
        <f t="shared" si="1"/>
        <v>8338</v>
      </c>
      <c r="H8" s="45">
        <f t="shared" si="1"/>
        <v>7396</v>
      </c>
      <c r="I8" s="45">
        <f t="shared" si="1"/>
        <v>20110</v>
      </c>
      <c r="J8" s="45">
        <f t="shared" si="1"/>
        <v>3596</v>
      </c>
      <c r="K8" s="38">
        <f>SUM(B8:J8)</f>
        <v>124307</v>
      </c>
      <c r="L8"/>
      <c r="M8"/>
      <c r="N8"/>
    </row>
    <row r="9" spans="1:14" ht="16.5" customHeight="1">
      <c r="A9" s="22" t="s">
        <v>35</v>
      </c>
      <c r="B9" s="45">
        <v>19727</v>
      </c>
      <c r="C9" s="45">
        <v>19172</v>
      </c>
      <c r="D9" s="45">
        <v>19400</v>
      </c>
      <c r="E9" s="45">
        <v>12179</v>
      </c>
      <c r="F9" s="45">
        <v>14300</v>
      </c>
      <c r="G9" s="45">
        <v>8334</v>
      </c>
      <c r="H9" s="45">
        <v>7396</v>
      </c>
      <c r="I9" s="45">
        <v>20046</v>
      </c>
      <c r="J9" s="45">
        <v>3596</v>
      </c>
      <c r="K9" s="38">
        <f>SUM(B9:J9)</f>
        <v>124150</v>
      </c>
      <c r="L9"/>
      <c r="M9"/>
      <c r="N9"/>
    </row>
    <row r="10" spans="1:14" ht="16.5" customHeight="1">
      <c r="A10" s="22" t="s">
        <v>34</v>
      </c>
      <c r="B10" s="45">
        <v>36</v>
      </c>
      <c r="C10" s="45">
        <v>8</v>
      </c>
      <c r="D10" s="45">
        <v>6</v>
      </c>
      <c r="E10" s="45">
        <v>26</v>
      </c>
      <c r="F10" s="45">
        <v>13</v>
      </c>
      <c r="G10" s="45">
        <v>4</v>
      </c>
      <c r="H10" s="45">
        <v>0</v>
      </c>
      <c r="I10" s="45">
        <v>64</v>
      </c>
      <c r="J10" s="45">
        <v>0</v>
      </c>
      <c r="K10" s="38">
        <f>SUM(B10:J10)</f>
        <v>157</v>
      </c>
      <c r="L10"/>
      <c r="M10"/>
      <c r="N10"/>
    </row>
    <row r="11" spans="1:14" ht="16.5" customHeight="1">
      <c r="A11" s="44" t="s">
        <v>33</v>
      </c>
      <c r="B11" s="43">
        <v>270800</v>
      </c>
      <c r="C11" s="43">
        <v>225881</v>
      </c>
      <c r="D11" s="43">
        <v>286429</v>
      </c>
      <c r="E11" s="43">
        <v>150437</v>
      </c>
      <c r="F11" s="43">
        <v>186612</v>
      </c>
      <c r="G11" s="43">
        <v>205149</v>
      </c>
      <c r="H11" s="43">
        <v>242659</v>
      </c>
      <c r="I11" s="43">
        <v>310381</v>
      </c>
      <c r="J11" s="43">
        <v>98566</v>
      </c>
      <c r="K11" s="38">
        <f>SUM(B11:J11)</f>
        <v>1976914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1.271672419546203</v>
      </c>
      <c r="C15" s="39">
        <v>1.321581551121941</v>
      </c>
      <c r="D15" s="39">
        <v>1.11935078721935</v>
      </c>
      <c r="E15" s="39">
        <v>1.450215005823057</v>
      </c>
      <c r="F15" s="39">
        <v>1.181036698095359</v>
      </c>
      <c r="G15" s="39">
        <v>1.182648825814777</v>
      </c>
      <c r="H15" s="39">
        <v>1.151964833953834</v>
      </c>
      <c r="I15" s="39">
        <v>1.170059656201651</v>
      </c>
      <c r="J15" s="39">
        <v>1.23763384550321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1292357.02</v>
      </c>
      <c r="C17" s="36">
        <f aca="true" t="shared" si="2" ref="C17:J17">C18+C19+C20+C21+C22+C23+C24</f>
        <v>1245857</v>
      </c>
      <c r="D17" s="36">
        <f t="shared" si="2"/>
        <v>1448144.5999999999</v>
      </c>
      <c r="E17" s="36">
        <f t="shared" si="2"/>
        <v>874361.07</v>
      </c>
      <c r="F17" s="36">
        <f t="shared" si="2"/>
        <v>928940.9199999999</v>
      </c>
      <c r="G17" s="36">
        <f t="shared" si="2"/>
        <v>994561.7300000001</v>
      </c>
      <c r="H17" s="36">
        <f t="shared" si="2"/>
        <v>911272.52</v>
      </c>
      <c r="I17" s="36">
        <f t="shared" si="2"/>
        <v>1245990.01</v>
      </c>
      <c r="J17" s="36">
        <f t="shared" si="2"/>
        <v>457151.49</v>
      </c>
      <c r="K17" s="36">
        <f aca="true" t="shared" si="3" ref="K17:K24">SUM(B17:J17)</f>
        <v>9398636.360000001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989948.14</v>
      </c>
      <c r="C18" s="30">
        <f t="shared" si="4"/>
        <v>917263.32</v>
      </c>
      <c r="D18" s="30">
        <f t="shared" si="4"/>
        <v>1269001.17</v>
      </c>
      <c r="E18" s="30">
        <f t="shared" si="4"/>
        <v>586747.28</v>
      </c>
      <c r="F18" s="30">
        <f t="shared" si="4"/>
        <v>767071.37</v>
      </c>
      <c r="G18" s="30">
        <f t="shared" si="4"/>
        <v>823269.92</v>
      </c>
      <c r="H18" s="30">
        <f t="shared" si="4"/>
        <v>767793.88</v>
      </c>
      <c r="I18" s="30">
        <f t="shared" si="4"/>
        <v>1025050.89</v>
      </c>
      <c r="J18" s="30">
        <f t="shared" si="4"/>
        <v>358547.76</v>
      </c>
      <c r="K18" s="30">
        <f t="shared" si="3"/>
        <v>7504693.7299999995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268941.61</v>
      </c>
      <c r="C19" s="30">
        <f t="shared" si="5"/>
        <v>294974.96</v>
      </c>
      <c r="D19" s="30">
        <f t="shared" si="5"/>
        <v>151456.29</v>
      </c>
      <c r="E19" s="30">
        <f t="shared" si="5"/>
        <v>264162.43</v>
      </c>
      <c r="F19" s="30">
        <f t="shared" si="5"/>
        <v>138868.07</v>
      </c>
      <c r="G19" s="30">
        <f t="shared" si="5"/>
        <v>150369.28</v>
      </c>
      <c r="H19" s="30">
        <f t="shared" si="5"/>
        <v>116677.67</v>
      </c>
      <c r="I19" s="30">
        <f t="shared" si="5"/>
        <v>174319.8</v>
      </c>
      <c r="J19" s="30">
        <f t="shared" si="5"/>
        <v>85203.08</v>
      </c>
      <c r="K19" s="30">
        <f t="shared" si="3"/>
        <v>1644973.1900000002</v>
      </c>
      <c r="L19"/>
      <c r="M19"/>
      <c r="N19"/>
    </row>
    <row r="20" spans="1:14" ht="16.5" customHeight="1">
      <c r="A20" s="18" t="s">
        <v>28</v>
      </c>
      <c r="B20" s="30">
        <v>32126.04</v>
      </c>
      <c r="C20" s="30">
        <v>30936.26</v>
      </c>
      <c r="D20" s="30">
        <v>23663.45</v>
      </c>
      <c r="E20" s="30">
        <v>20768.9</v>
      </c>
      <c r="F20" s="30">
        <v>21660.25</v>
      </c>
      <c r="G20" s="30">
        <v>19581.3</v>
      </c>
      <c r="H20" s="30">
        <v>24118.51</v>
      </c>
      <c r="I20" s="30">
        <v>43936.86</v>
      </c>
      <c r="J20" s="30">
        <v>12059.42</v>
      </c>
      <c r="K20" s="30">
        <f t="shared" si="3"/>
        <v>228850.99000000002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-135990.01</v>
      </c>
      <c r="C27" s="30">
        <f t="shared" si="6"/>
        <v>-97853.06999999999</v>
      </c>
      <c r="D27" s="30">
        <f t="shared" si="6"/>
        <v>-129097.22</v>
      </c>
      <c r="E27" s="30">
        <f t="shared" si="6"/>
        <v>-113902.38</v>
      </c>
      <c r="F27" s="30">
        <f t="shared" si="6"/>
        <v>-66860.33</v>
      </c>
      <c r="G27" s="30">
        <f t="shared" si="6"/>
        <v>-99684.46</v>
      </c>
      <c r="H27" s="30">
        <f t="shared" si="6"/>
        <v>-49763.56</v>
      </c>
      <c r="I27" s="30">
        <f t="shared" si="6"/>
        <v>-114326.43999999999</v>
      </c>
      <c r="J27" s="30">
        <f t="shared" si="6"/>
        <v>-29545.1</v>
      </c>
      <c r="K27" s="30">
        <f aca="true" t="shared" si="7" ref="K27:K35">SUM(B27:J27)</f>
        <v>-837022.57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-130505.5</v>
      </c>
      <c r="C28" s="30">
        <f t="shared" si="8"/>
        <v>-92570.9</v>
      </c>
      <c r="D28" s="30">
        <f t="shared" si="8"/>
        <v>-104455.84</v>
      </c>
      <c r="E28" s="30">
        <f t="shared" si="8"/>
        <v>-110196.35</v>
      </c>
      <c r="F28" s="30">
        <f t="shared" si="8"/>
        <v>-62920</v>
      </c>
      <c r="G28" s="30">
        <f t="shared" si="8"/>
        <v>-95467.25</v>
      </c>
      <c r="H28" s="30">
        <f t="shared" si="8"/>
        <v>-45897.78</v>
      </c>
      <c r="I28" s="30">
        <f t="shared" si="8"/>
        <v>-109044.26999999999</v>
      </c>
      <c r="J28" s="30">
        <f t="shared" si="8"/>
        <v>-22252.21</v>
      </c>
      <c r="K28" s="30">
        <f t="shared" si="7"/>
        <v>-773310.1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-86798.8</v>
      </c>
      <c r="C29" s="30">
        <f aca="true" t="shared" si="9" ref="C29:J29">-ROUND((C9)*$E$3,2)</f>
        <v>-84356.8</v>
      </c>
      <c r="D29" s="30">
        <f t="shared" si="9"/>
        <v>-85360</v>
      </c>
      <c r="E29" s="30">
        <f t="shared" si="9"/>
        <v>-53587.6</v>
      </c>
      <c r="F29" s="30">
        <f t="shared" si="9"/>
        <v>-62920</v>
      </c>
      <c r="G29" s="30">
        <f t="shared" si="9"/>
        <v>-36669.6</v>
      </c>
      <c r="H29" s="30">
        <f t="shared" si="9"/>
        <v>-32542.4</v>
      </c>
      <c r="I29" s="30">
        <f t="shared" si="9"/>
        <v>-88202.4</v>
      </c>
      <c r="J29" s="30">
        <f t="shared" si="9"/>
        <v>-15822.4</v>
      </c>
      <c r="K29" s="30">
        <f t="shared" si="7"/>
        <v>-546260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-3110.8</v>
      </c>
      <c r="C31" s="30">
        <v>-1016.4</v>
      </c>
      <c r="D31" s="30">
        <v>-1632.4</v>
      </c>
      <c r="E31" s="30">
        <v>-1540</v>
      </c>
      <c r="F31" s="26">
        <v>0</v>
      </c>
      <c r="G31" s="30">
        <v>-1386</v>
      </c>
      <c r="H31" s="30">
        <v>-388.86</v>
      </c>
      <c r="I31" s="30">
        <v>-606.83</v>
      </c>
      <c r="J31" s="30">
        <v>-187.22</v>
      </c>
      <c r="K31" s="30">
        <f t="shared" si="7"/>
        <v>-9868.51</v>
      </c>
      <c r="L31"/>
      <c r="M31"/>
      <c r="N31"/>
    </row>
    <row r="32" spans="1:14" ht="16.5" customHeight="1">
      <c r="A32" s="25" t="s">
        <v>21</v>
      </c>
      <c r="B32" s="30">
        <v>-40595.9</v>
      </c>
      <c r="C32" s="30">
        <v>-7197.7</v>
      </c>
      <c r="D32" s="30">
        <v>-17463.44</v>
      </c>
      <c r="E32" s="30">
        <v>-55068.75</v>
      </c>
      <c r="F32" s="26">
        <v>0</v>
      </c>
      <c r="G32" s="30">
        <v>-57411.65</v>
      </c>
      <c r="H32" s="30">
        <v>-12966.52</v>
      </c>
      <c r="I32" s="30">
        <v>-20235.04</v>
      </c>
      <c r="J32" s="30">
        <v>-6242.59</v>
      </c>
      <c r="K32" s="30">
        <f t="shared" si="7"/>
        <v>-217181.59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-5484.51</v>
      </c>
      <c r="C33" s="27">
        <f aca="true" t="shared" si="10" ref="C33:J33">SUM(C34:C44)</f>
        <v>-5282.17</v>
      </c>
      <c r="D33" s="27">
        <f t="shared" si="10"/>
        <v>-24641.379999999997</v>
      </c>
      <c r="E33" s="27">
        <f t="shared" si="10"/>
        <v>-3706.0299999999997</v>
      </c>
      <c r="F33" s="27">
        <f t="shared" si="10"/>
        <v>-3940.33</v>
      </c>
      <c r="G33" s="27">
        <f t="shared" si="10"/>
        <v>-4217.21</v>
      </c>
      <c r="H33" s="27">
        <f t="shared" si="10"/>
        <v>-3865.78</v>
      </c>
      <c r="I33" s="27">
        <f t="shared" si="10"/>
        <v>-5282.17</v>
      </c>
      <c r="J33" s="27">
        <f t="shared" si="10"/>
        <v>-7292.889999999999</v>
      </c>
      <c r="K33" s="30">
        <f t="shared" si="7"/>
        <v>-63712.469999999994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-6679.63</v>
      </c>
      <c r="C43" s="27">
        <v>-6433.2</v>
      </c>
      <c r="D43" s="27">
        <v>-7483.78</v>
      </c>
      <c r="E43" s="27">
        <v>-4513.61</v>
      </c>
      <c r="F43" s="27">
        <v>-4798.96</v>
      </c>
      <c r="G43" s="27">
        <v>-5136.18</v>
      </c>
      <c r="H43" s="27">
        <v>-4708.17</v>
      </c>
      <c r="I43" s="27">
        <v>-6433.2</v>
      </c>
      <c r="J43" s="27">
        <v>-2360.57</v>
      </c>
      <c r="K43" s="27">
        <f>SUM(B43:J43)</f>
        <v>-48547.299999999996</v>
      </c>
      <c r="L43" s="24"/>
      <c r="M43"/>
      <c r="N43"/>
    </row>
    <row r="44" spans="1:14" s="23" customFormat="1" ht="16.5" customHeight="1">
      <c r="A44" s="25" t="s">
        <v>73</v>
      </c>
      <c r="B44" s="27">
        <v>1195.12</v>
      </c>
      <c r="C44" s="27">
        <v>1151.03</v>
      </c>
      <c r="D44" s="27">
        <v>1339</v>
      </c>
      <c r="E44" s="27">
        <v>807.58</v>
      </c>
      <c r="F44" s="27">
        <v>858.63</v>
      </c>
      <c r="G44" s="27">
        <v>918.97</v>
      </c>
      <c r="H44" s="27">
        <v>842.39</v>
      </c>
      <c r="I44" s="27">
        <v>1151.03</v>
      </c>
      <c r="J44" s="27">
        <v>422.35</v>
      </c>
      <c r="K44" s="27">
        <f>SUM(B44:J44)</f>
        <v>8686.1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1156367.01</v>
      </c>
      <c r="C48" s="27">
        <f aca="true" t="shared" si="11" ref="C48:J48">IF(C17+C27+C49&lt;0,0,C17+C27+C49)</f>
        <v>1148003.93</v>
      </c>
      <c r="D48" s="27">
        <f t="shared" si="11"/>
        <v>1319047.38</v>
      </c>
      <c r="E48" s="27">
        <f t="shared" si="11"/>
        <v>760458.69</v>
      </c>
      <c r="F48" s="27">
        <f t="shared" si="11"/>
        <v>862080.59</v>
      </c>
      <c r="G48" s="27">
        <f t="shared" si="11"/>
        <v>894877.2700000001</v>
      </c>
      <c r="H48" s="27">
        <f t="shared" si="11"/>
        <v>861508.96</v>
      </c>
      <c r="I48" s="27">
        <f t="shared" si="11"/>
        <v>1131663.57</v>
      </c>
      <c r="J48" s="27">
        <f t="shared" si="11"/>
        <v>427606.39</v>
      </c>
      <c r="K48" s="20">
        <f>SUM(B48:J48)</f>
        <v>8561613.790000001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1156367</v>
      </c>
      <c r="C54" s="10">
        <f t="shared" si="13"/>
        <v>1148003.94</v>
      </c>
      <c r="D54" s="10">
        <f t="shared" si="13"/>
        <v>1319047.39</v>
      </c>
      <c r="E54" s="10">
        <f t="shared" si="13"/>
        <v>760458.69</v>
      </c>
      <c r="F54" s="10">
        <f t="shared" si="13"/>
        <v>862080.59</v>
      </c>
      <c r="G54" s="10">
        <f t="shared" si="13"/>
        <v>894877.28</v>
      </c>
      <c r="H54" s="10">
        <f t="shared" si="13"/>
        <v>861508.95</v>
      </c>
      <c r="I54" s="10">
        <f>SUM(I55:I67)</f>
        <v>1131663.56</v>
      </c>
      <c r="J54" s="10">
        <f t="shared" si="13"/>
        <v>427606.39</v>
      </c>
      <c r="K54" s="5">
        <f>SUM(K55:K67)</f>
        <v>8561613.79</v>
      </c>
      <c r="L54" s="9"/>
    </row>
    <row r="55" spans="1:11" ht="16.5" customHeight="1">
      <c r="A55" s="7" t="s">
        <v>60</v>
      </c>
      <c r="B55" s="8">
        <v>1009624.03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1009624.03</v>
      </c>
    </row>
    <row r="56" spans="1:11" ht="16.5" customHeight="1">
      <c r="A56" s="7" t="s">
        <v>61</v>
      </c>
      <c r="B56" s="8">
        <v>146742.97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146742.97</v>
      </c>
    </row>
    <row r="57" spans="1:11" ht="16.5" customHeight="1">
      <c r="A57" s="7" t="s">
        <v>4</v>
      </c>
      <c r="B57" s="6">
        <v>0</v>
      </c>
      <c r="C57" s="8">
        <v>1148003.94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1148003.94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1319047.39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1319047.39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760458.69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760458.69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862080.59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862080.59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894877.28</v>
      </c>
      <c r="H61" s="6">
        <v>0</v>
      </c>
      <c r="I61" s="6">
        <v>0</v>
      </c>
      <c r="J61" s="6">
        <v>0</v>
      </c>
      <c r="K61" s="5">
        <f t="shared" si="14"/>
        <v>894877.28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861508.95</v>
      </c>
      <c r="I62" s="6">
        <v>0</v>
      </c>
      <c r="J62" s="6">
        <v>0</v>
      </c>
      <c r="K62" s="5">
        <f t="shared" si="14"/>
        <v>861508.95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406267.22</v>
      </c>
      <c r="J64" s="6">
        <v>0</v>
      </c>
      <c r="K64" s="5">
        <f t="shared" si="14"/>
        <v>406267.22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725396.34</v>
      </c>
      <c r="J65" s="6">
        <v>0</v>
      </c>
      <c r="K65" s="5">
        <f t="shared" si="14"/>
        <v>725396.34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427606.39</v>
      </c>
      <c r="K66" s="5">
        <f t="shared" si="14"/>
        <v>427606.39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2021-10-27T19:59:56Z</dcterms:modified>
  <cp:category/>
  <cp:version/>
  <cp:contentType/>
  <cp:contentStatus/>
</cp:coreProperties>
</file>