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<sst xmlns="http://schemas.openxmlformats.org/spreadsheetml/2006/main" count="75" uniqueCount="74">
  <si>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</si>
  <si>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</si>
  <si>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</si>
  <si>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</si>
  <si>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</si>
  <si>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</si>
  <si>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</si>
  <si>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</si>
  <si>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</si>
  <si>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</si>
  <si>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</si>
  <si>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</si>
  <si>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</si>
  <si>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</si>
  <si>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</si>
  <si>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</si>
  <si>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</si>
  <si>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</si>
  <si>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</si>
  <si>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</si>
  <si>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</si>
  <si>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</si>
  <si>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</si>
  <si>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</si>
  <si>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</si>
  <si>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</si>
  <si>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</si>
  <si>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</si>
  <si>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</si>
  <si>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</si>
  <si>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</si>
  <si>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</si>
  <si>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</si>
  <si>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</si>
  <si>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</si>
  <si>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</si>
  <si>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</si>
  <si>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</si>
  <si>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</si>
  <si>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</si>
  <si>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</si>
  <si>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</si>
  <si>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</si>
  <si>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</si>
  <si>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</si>
  <si>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</si>
  <si>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</si>
  <si>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</si>
  <si>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</si>
  <si>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</si>
  <si>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</si>
  <si>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</si>
  <si>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</si>
  <si>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</si>
  <si>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</si>
  <si>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</si>
  <si>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</si>
  <si>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</si>
  <si>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</si>
  <si>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</si>
  <si>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</si>
  <si>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</si>
  <si>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</si>
  <si>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</si>
  <si>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</si>
  <si>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</si>
  <si>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</si>
  <si>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</si>
  <si>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</si>
  <si>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</si>
  <si>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</si>
  <si>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</si>
  <si>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17/10/21 - VENCIMENTO 22/10/21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</si>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</sst>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80016</v>
      </c>
      <c r="C7" s="47">
        <f t="shared" si="0"/>
        <v>62923</v>
      </c>
      <c r="D7" s="47">
        <f t="shared" si="0"/>
        <v>91159</v>
      </c>
      <c r="E7" s="47">
        <f t="shared" si="0"/>
        <v>44076</v>
      </c>
      <c r="F7" s="47">
        <f t="shared" si="0"/>
        <v>65519</v>
      </c>
      <c r="G7" s="47">
        <f t="shared" si="0"/>
        <v>67853</v>
      </c>
      <c r="H7" s="47">
        <f t="shared" si="0"/>
        <v>84034</v>
      </c>
      <c r="I7" s="47">
        <f t="shared" si="0"/>
        <v>105172</v>
      </c>
      <c r="J7" s="47">
        <f t="shared" si="0"/>
        <v>23973</v>
      </c>
      <c r="K7" s="47">
        <f t="shared" si="0"/>
        <v>624725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7190</v>
      </c>
      <c r="C8" s="45">
        <f t="shared" si="1"/>
        <v>7072</v>
      </c>
      <c r="D8" s="45">
        <f t="shared" si="1"/>
        <v>8486</v>
      </c>
      <c r="E8" s="45">
        <f t="shared" si="1"/>
        <v>4620</v>
      </c>
      <c r="F8" s="45">
        <f t="shared" si="1"/>
        <v>5559</v>
      </c>
      <c r="G8" s="45">
        <f t="shared" si="1"/>
        <v>3822</v>
      </c>
      <c r="H8" s="45">
        <f t="shared" si="1"/>
        <v>3807</v>
      </c>
      <c r="I8" s="45">
        <f t="shared" si="1"/>
        <v>8144</v>
      </c>
      <c r="J8" s="45">
        <f t="shared" si="1"/>
        <v>841</v>
      </c>
      <c r="K8" s="38">
        <f>SUM(B8:J8)</f>
        <v>49541</v>
      </c>
      <c r="L8"/>
      <c r="M8"/>
      <c r="N8"/>
    </row>
    <row r="9" spans="1:14" ht="16.5" customHeight="1">
      <c r="A9" s="22" t="s">
        <v>35</v>
      </c>
      <c r="B9" s="45">
        <v>7183</v>
      </c>
      <c r="C9" s="45">
        <v>7071</v>
      </c>
      <c r="D9" s="45">
        <v>8484</v>
      </c>
      <c r="E9" s="45">
        <v>4614</v>
      </c>
      <c r="F9" s="45">
        <v>5556</v>
      </c>
      <c r="G9" s="45">
        <v>3822</v>
      </c>
      <c r="H9" s="45">
        <v>3807</v>
      </c>
      <c r="I9" s="45">
        <v>8123</v>
      </c>
      <c r="J9" s="45">
        <v>841</v>
      </c>
      <c r="K9" s="38">
        <f>SUM(B9:J9)</f>
        <v>49501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2</v>
      </c>
      <c r="E10" s="45">
        <v>6</v>
      </c>
      <c r="F10" s="45">
        <v>3</v>
      </c>
      <c r="G10" s="45">
        <v>0</v>
      </c>
      <c r="H10" s="45">
        <v>0</v>
      </c>
      <c r="I10" s="45">
        <v>21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72826</v>
      </c>
      <c r="C11" s="43">
        <v>55851</v>
      </c>
      <c r="D11" s="43">
        <v>82673</v>
      </c>
      <c r="E11" s="43">
        <v>39456</v>
      </c>
      <c r="F11" s="43">
        <v>59960</v>
      </c>
      <c r="G11" s="43">
        <v>64031</v>
      </c>
      <c r="H11" s="43">
        <v>80227</v>
      </c>
      <c r="I11" s="43">
        <v>97028</v>
      </c>
      <c r="J11" s="43">
        <v>23132</v>
      </c>
      <c r="K11" s="38">
        <f>SUM(B11:J11)</f>
        <v>575184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1.234689673600987</v>
      </c>
      <c r="C15" s="39">
        <v>1.327374347245747</v>
      </c>
      <c r="D15" s="39">
        <v>1.099543941489766</v>
      </c>
      <c r="E15" s="39">
        <v>1.349488483927537</v>
      </c>
      <c r="F15" s="39">
        <v>1.189772103532054</v>
      </c>
      <c r="G15" s="39">
        <v>1.161120255941186</v>
      </c>
      <c r="H15" s="39">
        <v>1.132747681781926</v>
      </c>
      <c r="I15" s="39">
        <v>1.149979730599538</v>
      </c>
      <c r="J15" s="39">
        <v>1.178287197968287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352172.19</v>
      </c>
      <c r="C17" s="36">
        <f aca="true" t="shared" si="2" ref="C17:J17">C18+C19+C20+C21+C22+C23+C24</f>
        <v>333256.35000000003</v>
      </c>
      <c r="D17" s="36">
        <f t="shared" si="2"/>
        <v>432375.79</v>
      </c>
      <c r="E17" s="36">
        <f t="shared" si="2"/>
        <v>228114.63999999998</v>
      </c>
      <c r="F17" s="36">
        <f t="shared" si="2"/>
        <v>310315.86</v>
      </c>
      <c r="G17" s="36">
        <f t="shared" si="2"/>
        <v>311468.12999999995</v>
      </c>
      <c r="H17" s="36">
        <f t="shared" si="2"/>
        <v>308792.42000000004</v>
      </c>
      <c r="I17" s="36">
        <f t="shared" si="2"/>
        <v>399642.44</v>
      </c>
      <c r="J17" s="36">
        <f t="shared" si="2"/>
        <v>106474.54999999999</v>
      </c>
      <c r="K17" s="36">
        <f aca="true" t="shared" si="3" ref="K17:K24">SUM(B17:J17)</f>
        <v>2782612.3699999996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272614.51</v>
      </c>
      <c r="C18" s="30">
        <f t="shared" si="4"/>
        <v>235520.79</v>
      </c>
      <c r="D18" s="30">
        <f t="shared" si="4"/>
        <v>378246.04</v>
      </c>
      <c r="E18" s="30">
        <f t="shared" si="4"/>
        <v>159008.58</v>
      </c>
      <c r="F18" s="30">
        <f t="shared" si="4"/>
        <v>250131.89</v>
      </c>
      <c r="G18" s="30">
        <f t="shared" si="4"/>
        <v>261661.52</v>
      </c>
      <c r="H18" s="30">
        <f t="shared" si="4"/>
        <v>258026.4</v>
      </c>
      <c r="I18" s="30">
        <f t="shared" si="4"/>
        <v>326201.48</v>
      </c>
      <c r="J18" s="30">
        <f t="shared" si="4"/>
        <v>84135.64</v>
      </c>
      <c r="K18" s="30">
        <f t="shared" si="3"/>
        <v>2225546.85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63979.81</v>
      </c>
      <c r="C19" s="30">
        <f t="shared" si="5"/>
        <v>77103.46</v>
      </c>
      <c r="D19" s="30">
        <f t="shared" si="5"/>
        <v>37652.1</v>
      </c>
      <c r="E19" s="30">
        <f t="shared" si="5"/>
        <v>55571.67</v>
      </c>
      <c r="F19" s="30">
        <f t="shared" si="5"/>
        <v>47468.05</v>
      </c>
      <c r="G19" s="30">
        <f t="shared" si="5"/>
        <v>42158.97</v>
      </c>
      <c r="H19" s="30">
        <f t="shared" si="5"/>
        <v>34252.41</v>
      </c>
      <c r="I19" s="30">
        <f t="shared" si="5"/>
        <v>48923.61</v>
      </c>
      <c r="J19" s="30">
        <f t="shared" si="5"/>
        <v>15000.31</v>
      </c>
      <c r="K19" s="30">
        <f t="shared" si="3"/>
        <v>422110.3900000001</v>
      </c>
      <c r="L19"/>
      <c r="M19"/>
      <c r="N19"/>
    </row>
    <row r="20" spans="1:14" ht="16.5" customHeight="1">
      <c r="A20" s="18" t="s">
        <v>28</v>
      </c>
      <c r="B20" s="30">
        <v>14236.64</v>
      </c>
      <c r="C20" s="30">
        <v>17949.64</v>
      </c>
      <c r="D20" s="30">
        <v>12453.96</v>
      </c>
      <c r="E20" s="30">
        <v>10851.93</v>
      </c>
      <c r="F20" s="30">
        <v>11374.69</v>
      </c>
      <c r="G20" s="30">
        <v>6306.41</v>
      </c>
      <c r="H20" s="30">
        <v>13831.15</v>
      </c>
      <c r="I20" s="30">
        <v>21834.89</v>
      </c>
      <c r="J20" s="30">
        <v>5997.37</v>
      </c>
      <c r="K20" s="30">
        <f t="shared" si="3"/>
        <v>114836.68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-36429.43</v>
      </c>
      <c r="C27" s="30">
        <f t="shared" si="6"/>
        <v>-35681.05</v>
      </c>
      <c r="D27" s="30">
        <f t="shared" si="6"/>
        <v>-61757.99</v>
      </c>
      <c r="E27" s="30">
        <f t="shared" si="6"/>
        <v>-23432.559999999998</v>
      </c>
      <c r="F27" s="30">
        <f t="shared" si="6"/>
        <v>-28706.210000000003</v>
      </c>
      <c r="G27" s="30">
        <f t="shared" si="6"/>
        <v>-21087.26</v>
      </c>
      <c r="H27" s="30">
        <f t="shared" si="6"/>
        <v>-20989.309999999998</v>
      </c>
      <c r="I27" s="30">
        <f t="shared" si="6"/>
        <v>-41225.71</v>
      </c>
      <c r="J27" s="30">
        <f t="shared" si="6"/>
        <v>-10514.05</v>
      </c>
      <c r="K27" s="30">
        <f aca="true" t="shared" si="7" ref="K27:K35">SUM(B27:J27)</f>
        <v>-279823.57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-31605.2</v>
      </c>
      <c r="C28" s="30">
        <f t="shared" si="8"/>
        <v>-31112.4</v>
      </c>
      <c r="D28" s="30">
        <f t="shared" si="8"/>
        <v>-37329.6</v>
      </c>
      <c r="E28" s="30">
        <f t="shared" si="8"/>
        <v>-20301.6</v>
      </c>
      <c r="F28" s="30">
        <f t="shared" si="8"/>
        <v>-24446.4</v>
      </c>
      <c r="G28" s="30">
        <f t="shared" si="8"/>
        <v>-16816.8</v>
      </c>
      <c r="H28" s="30">
        <f t="shared" si="8"/>
        <v>-16750.8</v>
      </c>
      <c r="I28" s="30">
        <f t="shared" si="8"/>
        <v>-35741.2</v>
      </c>
      <c r="J28" s="30">
        <f t="shared" si="8"/>
        <v>-3700.4</v>
      </c>
      <c r="K28" s="30">
        <f t="shared" si="7"/>
        <v>-217804.4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-31605.2</v>
      </c>
      <c r="C29" s="30">
        <f aca="true" t="shared" si="9" ref="C29:J29">-ROUND((C9)*$E$3,2)</f>
        <v>-31112.4</v>
      </c>
      <c r="D29" s="30">
        <f t="shared" si="9"/>
        <v>-37329.6</v>
      </c>
      <c r="E29" s="30">
        <f t="shared" si="9"/>
        <v>-20301.6</v>
      </c>
      <c r="F29" s="30">
        <f t="shared" si="9"/>
        <v>-24446.4</v>
      </c>
      <c r="G29" s="30">
        <f t="shared" si="9"/>
        <v>-16816.8</v>
      </c>
      <c r="H29" s="30">
        <f t="shared" si="9"/>
        <v>-16750.8</v>
      </c>
      <c r="I29" s="30">
        <f t="shared" si="9"/>
        <v>-35741.2</v>
      </c>
      <c r="J29" s="30">
        <f t="shared" si="9"/>
        <v>-3700.4</v>
      </c>
      <c r="K29" s="30">
        <f t="shared" si="7"/>
        <v>-217804.4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-4824.23</v>
      </c>
      <c r="C33" s="27">
        <f aca="true" t="shared" si="10" ref="C33:J33">SUM(C34:C44)</f>
        <v>-4568.65</v>
      </c>
      <c r="D33" s="27">
        <f t="shared" si="10"/>
        <v>-24428.39</v>
      </c>
      <c r="E33" s="27">
        <f t="shared" si="10"/>
        <v>-3130.96</v>
      </c>
      <c r="F33" s="27">
        <f t="shared" si="10"/>
        <v>-4259.81</v>
      </c>
      <c r="G33" s="27">
        <f t="shared" si="10"/>
        <v>-4270.46</v>
      </c>
      <c r="H33" s="27">
        <f t="shared" si="10"/>
        <v>-4238.51</v>
      </c>
      <c r="I33" s="27">
        <f t="shared" si="10"/>
        <v>-5484.51</v>
      </c>
      <c r="J33" s="27">
        <f t="shared" si="10"/>
        <v>-6813.65</v>
      </c>
      <c r="K33" s="30">
        <f t="shared" si="7"/>
        <v>-62019.17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-5875.48</v>
      </c>
      <c r="C43" s="27">
        <v>-5564.2</v>
      </c>
      <c r="D43" s="27">
        <v>-7224.38</v>
      </c>
      <c r="E43" s="27">
        <v>-3813.23</v>
      </c>
      <c r="F43" s="27">
        <v>-5188.06</v>
      </c>
      <c r="G43" s="27">
        <v>-5201.03</v>
      </c>
      <c r="H43" s="27">
        <v>-5162.12</v>
      </c>
      <c r="I43" s="27">
        <v>-6679.63</v>
      </c>
      <c r="J43" s="27">
        <v>-1776.91</v>
      </c>
      <c r="K43" s="27">
        <f>SUM(B43:J43)</f>
        <v>-46485.04000000001</v>
      </c>
      <c r="L43" s="24"/>
      <c r="M43"/>
      <c r="N43"/>
    </row>
    <row r="44" spans="1:14" s="23" customFormat="1" ht="16.5" customHeight="1">
      <c r="A44" s="25" t="s">
        <v>73</v>
      </c>
      <c r="B44" s="27">
        <v>1051.25</v>
      </c>
      <c r="C44" s="27">
        <v>995.55</v>
      </c>
      <c r="D44" s="27">
        <v>1292.59</v>
      </c>
      <c r="E44" s="27">
        <v>682.27</v>
      </c>
      <c r="F44" s="27">
        <v>928.25</v>
      </c>
      <c r="G44" s="27">
        <v>930.57</v>
      </c>
      <c r="H44" s="27">
        <v>923.61</v>
      </c>
      <c r="I44" s="27">
        <v>1195.12</v>
      </c>
      <c r="J44" s="27">
        <v>317.93</v>
      </c>
      <c r="K44" s="27">
        <f>SUM(B44:J44)</f>
        <v>8317.14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315742.76</v>
      </c>
      <c r="C48" s="27">
        <f aca="true" t="shared" si="11" ref="C48:J48">IF(C17+C27+C49&lt;0,0,C17+C27+C49)</f>
        <v>297575.30000000005</v>
      </c>
      <c r="D48" s="27">
        <f t="shared" si="11"/>
        <v>370617.8</v>
      </c>
      <c r="E48" s="27">
        <f t="shared" si="11"/>
        <v>204682.08</v>
      </c>
      <c r="F48" s="27">
        <f t="shared" si="11"/>
        <v>281609.64999999997</v>
      </c>
      <c r="G48" s="27">
        <f t="shared" si="11"/>
        <v>290380.86999999994</v>
      </c>
      <c r="H48" s="27">
        <f t="shared" si="11"/>
        <v>287803.11000000004</v>
      </c>
      <c r="I48" s="27">
        <f t="shared" si="11"/>
        <v>358416.73</v>
      </c>
      <c r="J48" s="27">
        <f t="shared" si="11"/>
        <v>95960.49999999999</v>
      </c>
      <c r="K48" s="20">
        <f>SUM(B48:J48)</f>
        <v>2502788.8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315742.77</v>
      </c>
      <c r="C54" s="10">
        <f t="shared" si="13"/>
        <v>297575.3</v>
      </c>
      <c r="D54" s="10">
        <f t="shared" si="13"/>
        <v>370617.8</v>
      </c>
      <c r="E54" s="10">
        <f t="shared" si="13"/>
        <v>204682.07</v>
      </c>
      <c r="F54" s="10">
        <f t="shared" si="13"/>
        <v>281609.65</v>
      </c>
      <c r="G54" s="10">
        <f t="shared" si="13"/>
        <v>290380.88</v>
      </c>
      <c r="H54" s="10">
        <f t="shared" si="13"/>
        <v>287803.1</v>
      </c>
      <c r="I54" s="10">
        <f>SUM(I55:I67)</f>
        <v>358416.73</v>
      </c>
      <c r="J54" s="10">
        <f t="shared" si="13"/>
        <v>95960.5</v>
      </c>
      <c r="K54" s="5">
        <f>SUM(K55:K67)</f>
        <v>2502788.8000000003</v>
      </c>
      <c r="L54" s="9"/>
    </row>
    <row r="55" spans="1:11" ht="16.5" customHeight="1">
      <c r="A55" s="7" t="s">
        <v>60</v>
      </c>
      <c r="B55" s="8">
        <v>275517.14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275517.14</v>
      </c>
    </row>
    <row r="56" spans="1:11" ht="16.5" customHeight="1">
      <c r="A56" s="7" t="s">
        <v>61</v>
      </c>
      <c r="B56" s="8">
        <v>40225.63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40225.63</v>
      </c>
    </row>
    <row r="57" spans="1:11" ht="16.5" customHeight="1">
      <c r="A57" s="7" t="s">
        <v>4</v>
      </c>
      <c r="B57" s="6">
        <v>0</v>
      </c>
      <c r="C57" s="8">
        <v>297575.3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297575.3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370617.8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370617.8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204682.07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204682.07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281609.65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281609.65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290380.88</v>
      </c>
      <c r="H61" s="6">
        <v>0</v>
      </c>
      <c r="I61" s="6">
        <v>0</v>
      </c>
      <c r="J61" s="6">
        <v>0</v>
      </c>
      <c r="K61" s="5">
        <f t="shared" si="14"/>
        <v>290380.88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287803.1</v>
      </c>
      <c r="I62" s="6">
        <v>0</v>
      </c>
      <c r="J62" s="6">
        <v>0</v>
      </c>
      <c r="K62" s="5">
        <f t="shared" si="14"/>
        <v>287803.1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123008.62</v>
      </c>
      <c r="J64" s="6">
        <v>0</v>
      </c>
      <c r="K64" s="5">
        <f t="shared" si="14"/>
        <v>123008.62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235408.11</v>
      </c>
      <c r="J65" s="6">
        <v>0</v>
      </c>
      <c r="K65" s="5">
        <f t="shared" si="14"/>
        <v>235408.11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95960.5</v>
      </c>
      <c r="K66" s="5">
        <f t="shared" si="14"/>
        <v>95960.5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2021-10-21T19:18:21Z</dcterms:modified>
  <cp:category/>
  <cp:version/>
  <cp:contentType/>
  <cp:contentStatus/>
</cp:coreProperties>
</file>