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<sst xmlns="http://schemas.openxmlformats.org/spreadsheetml/2006/main" count="75" uniqueCount="74">
  <si>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</si>
  <si>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</si>
  <si>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</si>
  <si>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</si>
  <si>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</si>
  <si>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</si>
  <si>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</si>
  <si>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</si>
  <si>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</si>
  <si>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</si>
  <si>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</si>
  <si>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</si>
  <si>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</si>
  <si>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</si>
  <si>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</si>
  <si>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</si>
  <si>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</si>
  <si>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</si>
  <si>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</si>
  <si>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</si>
  <si>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</si>
  <si>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</si>
  <si>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</si>
  <si>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</si>
  <si>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</si>
  <si>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</si>
  <si>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</si>
  <si>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</si>
  <si>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</si>
  <si>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</si>
  <si>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</si>
  <si>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</si>
  <si>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</si>
  <si>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</si>
  <si>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</si>
  <si>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</si>
  <si>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</si>
  <si>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</si>
  <si>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</si>
  <si>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</si>
  <si>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</si>
  <si>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</si>
  <si>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</si>
  <si>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</si>
  <si>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</si>
  <si>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</si>
  <si>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</si>
  <si>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</si>
  <si>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</si>
  <si>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</si>
  <si>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</si>
  <si>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</si>
  <si>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</si>
  <si>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</si>
  <si>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</si>
  <si>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</si>
  <si>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</si>
  <si>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</si>
  <si>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</si>
  <si>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</si>
  <si>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</si>
  <si>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</si>
  <si>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</si>
  <si>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</si>
  <si>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</si>
  <si>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</si>
  <si>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</si>
  <si>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</si>
  <si>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</si>
  <si>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</si>
  <si>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</si>
  <si>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</si>
  <si>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12/10/21 - VENCIMENTO 19/10/21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</si>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</sst>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100612</v>
      </c>
      <c r="C7" s="47">
        <f t="shared" si="0"/>
        <v>81339</v>
      </c>
      <c r="D7" s="47">
        <f t="shared" si="0"/>
        <v>114150</v>
      </c>
      <c r="E7" s="47">
        <f t="shared" si="0"/>
        <v>55231</v>
      </c>
      <c r="F7" s="47">
        <f t="shared" si="0"/>
        <v>81822</v>
      </c>
      <c r="G7" s="47">
        <f t="shared" si="0"/>
        <v>90175</v>
      </c>
      <c r="H7" s="47">
        <f t="shared" si="0"/>
        <v>109287</v>
      </c>
      <c r="I7" s="47">
        <f t="shared" si="0"/>
        <v>126152</v>
      </c>
      <c r="J7" s="47">
        <f t="shared" si="0"/>
        <v>28773</v>
      </c>
      <c r="K7" s="47">
        <f t="shared" si="0"/>
        <v>787541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9001</v>
      </c>
      <c r="C8" s="45">
        <f t="shared" si="1"/>
        <v>8149</v>
      </c>
      <c r="D8" s="45">
        <f t="shared" si="1"/>
        <v>10000</v>
      </c>
      <c r="E8" s="45">
        <f t="shared" si="1"/>
        <v>5414</v>
      </c>
      <c r="F8" s="45">
        <f t="shared" si="1"/>
        <v>7303</v>
      </c>
      <c r="G8" s="45">
        <f t="shared" si="1"/>
        <v>4939</v>
      </c>
      <c r="H8" s="45">
        <f t="shared" si="1"/>
        <v>5210</v>
      </c>
      <c r="I8" s="45">
        <f t="shared" si="1"/>
        <v>9747</v>
      </c>
      <c r="J8" s="45">
        <f t="shared" si="1"/>
        <v>1141</v>
      </c>
      <c r="K8" s="38">
        <f>SUM(B8:J8)</f>
        <v>60904</v>
      </c>
      <c r="L8"/>
      <c r="M8"/>
      <c r="N8"/>
    </row>
    <row r="9" spans="1:14" ht="16.5" customHeight="1">
      <c r="A9" s="22" t="s">
        <v>35</v>
      </c>
      <c r="B9" s="45">
        <v>8990</v>
      </c>
      <c r="C9" s="45">
        <v>8147</v>
      </c>
      <c r="D9" s="45">
        <v>10000</v>
      </c>
      <c r="E9" s="45">
        <v>5400</v>
      </c>
      <c r="F9" s="45">
        <v>7298</v>
      </c>
      <c r="G9" s="45">
        <v>4938</v>
      </c>
      <c r="H9" s="45">
        <v>5210</v>
      </c>
      <c r="I9" s="45">
        <v>9727</v>
      </c>
      <c r="J9" s="45">
        <v>1141</v>
      </c>
      <c r="K9" s="38">
        <f>SUM(B9:J9)</f>
        <v>60851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0</v>
      </c>
      <c r="E10" s="45">
        <v>14</v>
      </c>
      <c r="F10" s="45">
        <v>5</v>
      </c>
      <c r="G10" s="45">
        <v>1</v>
      </c>
      <c r="H10" s="45">
        <v>0</v>
      </c>
      <c r="I10" s="45">
        <v>20</v>
      </c>
      <c r="J10" s="45">
        <v>0</v>
      </c>
      <c r="K10" s="38">
        <f>SUM(B10:J10)</f>
        <v>53</v>
      </c>
      <c r="L10"/>
      <c r="M10"/>
      <c r="N10"/>
    </row>
    <row r="11" spans="1:14" ht="16.5" customHeight="1">
      <c r="A11" s="44" t="s">
        <v>33</v>
      </c>
      <c r="B11" s="43">
        <v>91611</v>
      </c>
      <c r="C11" s="43">
        <v>73190</v>
      </c>
      <c r="D11" s="43">
        <v>104150</v>
      </c>
      <c r="E11" s="43">
        <v>49817</v>
      </c>
      <c r="F11" s="43">
        <v>74519</v>
      </c>
      <c r="G11" s="43">
        <v>85236</v>
      </c>
      <c r="H11" s="43">
        <v>104077</v>
      </c>
      <c r="I11" s="43">
        <v>116405</v>
      </c>
      <c r="J11" s="43">
        <v>27632</v>
      </c>
      <c r="K11" s="38">
        <f>SUM(B11:J11)</f>
        <v>726637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1.564219960495547</v>
      </c>
      <c r="C15" s="39">
        <v>1.68256521574151</v>
      </c>
      <c r="D15" s="39">
        <v>1.347360582736886</v>
      </c>
      <c r="E15" s="39">
        <v>1.748695807790118</v>
      </c>
      <c r="F15" s="39">
        <v>1.510013349873105</v>
      </c>
      <c r="G15" s="39">
        <v>1.429943581121159</v>
      </c>
      <c r="H15" s="39">
        <v>1.393220889425673</v>
      </c>
      <c r="I15" s="39">
        <v>1.478105430342218</v>
      </c>
      <c r="J15" s="39">
        <v>1.591499785191697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553316.9299999999</v>
      </c>
      <c r="C17" s="36">
        <f aca="true" t="shared" si="2" ref="C17:J17">C18+C19+C20+C21+C22+C23+C24</f>
        <v>538991.3099999999</v>
      </c>
      <c r="D17" s="36">
        <f t="shared" si="2"/>
        <v>657935.33</v>
      </c>
      <c r="E17" s="36">
        <f t="shared" si="2"/>
        <v>365422.59</v>
      </c>
      <c r="F17" s="36">
        <f t="shared" si="2"/>
        <v>488197.67</v>
      </c>
      <c r="G17" s="36">
        <f t="shared" si="2"/>
        <v>512156.61</v>
      </c>
      <c r="H17" s="36">
        <f t="shared" si="2"/>
        <v>489805.78</v>
      </c>
      <c r="I17" s="36">
        <f t="shared" si="2"/>
        <v>610341.0499999999</v>
      </c>
      <c r="J17" s="36">
        <f t="shared" si="2"/>
        <v>168544.02000000002</v>
      </c>
      <c r="K17" s="36">
        <f aca="true" t="shared" si="3" ref="K17:K24">SUM(B17:J17)</f>
        <v>4384711.289999999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342785.08</v>
      </c>
      <c r="C18" s="30">
        <f t="shared" si="4"/>
        <v>304451.88</v>
      </c>
      <c r="D18" s="30">
        <f t="shared" si="4"/>
        <v>473642.6</v>
      </c>
      <c r="E18" s="30">
        <f t="shared" si="4"/>
        <v>199251.36</v>
      </c>
      <c r="F18" s="30">
        <f t="shared" si="4"/>
        <v>312371.85</v>
      </c>
      <c r="G18" s="30">
        <f t="shared" si="4"/>
        <v>347741.85</v>
      </c>
      <c r="H18" s="30">
        <f t="shared" si="4"/>
        <v>335565.73</v>
      </c>
      <c r="I18" s="30">
        <f t="shared" si="4"/>
        <v>391273.04</v>
      </c>
      <c r="J18" s="30">
        <f t="shared" si="4"/>
        <v>100981.72</v>
      </c>
      <c r="K18" s="30">
        <f t="shared" si="3"/>
        <v>2808065.1100000003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193406.18</v>
      </c>
      <c r="C19" s="30">
        <f t="shared" si="5"/>
        <v>207808.26</v>
      </c>
      <c r="D19" s="30">
        <f t="shared" si="5"/>
        <v>164524.77</v>
      </c>
      <c r="E19" s="30">
        <f t="shared" si="5"/>
        <v>149178.66</v>
      </c>
      <c r="F19" s="30">
        <f t="shared" si="5"/>
        <v>159313.81</v>
      </c>
      <c r="G19" s="30">
        <f t="shared" si="5"/>
        <v>149509.38</v>
      </c>
      <c r="H19" s="30">
        <f t="shared" si="5"/>
        <v>131951.45</v>
      </c>
      <c r="I19" s="30">
        <f t="shared" si="5"/>
        <v>187069.77</v>
      </c>
      <c r="J19" s="30">
        <f t="shared" si="5"/>
        <v>59730.67</v>
      </c>
      <c r="K19" s="30">
        <f t="shared" si="3"/>
        <v>1402492.95</v>
      </c>
      <c r="L19"/>
      <c r="M19"/>
      <c r="N19"/>
    </row>
    <row r="20" spans="1:14" ht="16.5" customHeight="1">
      <c r="A20" s="18" t="s">
        <v>28</v>
      </c>
      <c r="B20" s="30">
        <v>15784.44</v>
      </c>
      <c r="C20" s="30">
        <v>24048.71</v>
      </c>
      <c r="D20" s="30">
        <v>15744.27</v>
      </c>
      <c r="E20" s="30">
        <v>14310.11</v>
      </c>
      <c r="F20" s="30">
        <v>15170.78</v>
      </c>
      <c r="G20" s="30">
        <v>13564.15</v>
      </c>
      <c r="H20" s="30">
        <v>19606.14</v>
      </c>
      <c r="I20" s="30">
        <v>29315.78</v>
      </c>
      <c r="J20" s="30">
        <v>6490.4</v>
      </c>
      <c r="K20" s="30">
        <f t="shared" si="3"/>
        <v>154034.78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-44337.64</v>
      </c>
      <c r="C27" s="30">
        <f t="shared" si="6"/>
        <v>-40500.64</v>
      </c>
      <c r="D27" s="30">
        <f t="shared" si="6"/>
        <v>-68183.44</v>
      </c>
      <c r="E27" s="30">
        <f t="shared" si="6"/>
        <v>-26912.260000000002</v>
      </c>
      <c r="F27" s="30">
        <f t="shared" si="6"/>
        <v>-36328.41</v>
      </c>
      <c r="G27" s="30">
        <f t="shared" si="6"/>
        <v>-26146.75</v>
      </c>
      <c r="H27" s="30">
        <f t="shared" si="6"/>
        <v>-27151.86</v>
      </c>
      <c r="I27" s="30">
        <f t="shared" si="6"/>
        <v>-48070.32</v>
      </c>
      <c r="J27" s="30">
        <f t="shared" si="6"/>
        <v>-11834.05</v>
      </c>
      <c r="K27" s="30">
        <f aca="true" t="shared" si="7" ref="K27:K35">SUM(B27:J27)</f>
        <v>-329465.37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-39556</v>
      </c>
      <c r="C28" s="30">
        <f t="shared" si="8"/>
        <v>-35846.8</v>
      </c>
      <c r="D28" s="30">
        <f t="shared" si="8"/>
        <v>-44000</v>
      </c>
      <c r="E28" s="30">
        <f t="shared" si="8"/>
        <v>-23760</v>
      </c>
      <c r="F28" s="30">
        <f t="shared" si="8"/>
        <v>-32111.2</v>
      </c>
      <c r="G28" s="30">
        <f t="shared" si="8"/>
        <v>-21727.2</v>
      </c>
      <c r="H28" s="30">
        <f t="shared" si="8"/>
        <v>-22924</v>
      </c>
      <c r="I28" s="30">
        <f t="shared" si="8"/>
        <v>-42798.8</v>
      </c>
      <c r="J28" s="30">
        <f t="shared" si="8"/>
        <v>-5020.4</v>
      </c>
      <c r="K28" s="30">
        <f t="shared" si="7"/>
        <v>-267744.4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-39556</v>
      </c>
      <c r="C29" s="30">
        <f aca="true" t="shared" si="9" ref="C29:J29">-ROUND((C9)*$E$3,2)</f>
        <v>-35846.8</v>
      </c>
      <c r="D29" s="30">
        <f t="shared" si="9"/>
        <v>-44000</v>
      </c>
      <c r="E29" s="30">
        <f t="shared" si="9"/>
        <v>-23760</v>
      </c>
      <c r="F29" s="30">
        <f t="shared" si="9"/>
        <v>-32111.2</v>
      </c>
      <c r="G29" s="30">
        <f t="shared" si="9"/>
        <v>-21727.2</v>
      </c>
      <c r="H29" s="30">
        <f t="shared" si="9"/>
        <v>-22924</v>
      </c>
      <c r="I29" s="30">
        <f t="shared" si="9"/>
        <v>-42798.8</v>
      </c>
      <c r="J29" s="30">
        <f t="shared" si="9"/>
        <v>-5020.4</v>
      </c>
      <c r="K29" s="30">
        <f t="shared" si="7"/>
        <v>-267744.4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-4781.64</v>
      </c>
      <c r="C33" s="27">
        <f aca="true" t="shared" si="10" ref="C33:J33">SUM(C34:C44)</f>
        <v>-4653.84</v>
      </c>
      <c r="D33" s="27">
        <f t="shared" si="10"/>
        <v>-24183.44</v>
      </c>
      <c r="E33" s="27">
        <f t="shared" si="10"/>
        <v>-3152.26</v>
      </c>
      <c r="F33" s="27">
        <f t="shared" si="10"/>
        <v>-4217.21</v>
      </c>
      <c r="G33" s="27">
        <f t="shared" si="10"/>
        <v>-4419.549999999999</v>
      </c>
      <c r="H33" s="27">
        <f t="shared" si="10"/>
        <v>-4227.86</v>
      </c>
      <c r="I33" s="27">
        <f t="shared" si="10"/>
        <v>-5271.5199999999995</v>
      </c>
      <c r="J33" s="27">
        <f t="shared" si="10"/>
        <v>-6813.65</v>
      </c>
      <c r="K33" s="30">
        <f t="shared" si="7"/>
        <v>-61720.97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-5823.6</v>
      </c>
      <c r="C43" s="27">
        <v>-5667.96</v>
      </c>
      <c r="D43" s="27">
        <v>-6926.06</v>
      </c>
      <c r="E43" s="27">
        <v>-3839.17</v>
      </c>
      <c r="F43" s="27">
        <v>-5136.18</v>
      </c>
      <c r="G43" s="27">
        <v>-5382.61</v>
      </c>
      <c r="H43" s="27">
        <v>-5149.15</v>
      </c>
      <c r="I43" s="27">
        <v>-6420.23</v>
      </c>
      <c r="J43" s="27">
        <v>-1776.91</v>
      </c>
      <c r="K43" s="27">
        <f>SUM(B43:J43)</f>
        <v>-46121.87000000001</v>
      </c>
      <c r="L43" s="24"/>
      <c r="M43"/>
      <c r="N43"/>
    </row>
    <row r="44" spans="1:14" s="23" customFormat="1" ht="16.5" customHeight="1">
      <c r="A44" s="25" t="s">
        <v>73</v>
      </c>
      <c r="B44" s="27">
        <v>1041.96</v>
      </c>
      <c r="C44" s="27">
        <v>1014.12</v>
      </c>
      <c r="D44" s="27">
        <v>1239.22</v>
      </c>
      <c r="E44" s="27">
        <v>686.91</v>
      </c>
      <c r="F44" s="27">
        <v>918.97</v>
      </c>
      <c r="G44" s="27">
        <v>963.06</v>
      </c>
      <c r="H44" s="27">
        <v>921.29</v>
      </c>
      <c r="I44" s="27">
        <v>1148.71</v>
      </c>
      <c r="J44" s="27">
        <v>317.93</v>
      </c>
      <c r="K44" s="27">
        <f>SUM(B44:J44)</f>
        <v>8252.17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508979.2899999999</v>
      </c>
      <c r="C48" s="27">
        <f aca="true" t="shared" si="11" ref="C48:J48">IF(C17+C27+C49&lt;0,0,C17+C27+C49)</f>
        <v>498490.6699999999</v>
      </c>
      <c r="D48" s="27">
        <f t="shared" si="11"/>
        <v>589751.8899999999</v>
      </c>
      <c r="E48" s="27">
        <f t="shared" si="11"/>
        <v>338510.33</v>
      </c>
      <c r="F48" s="27">
        <f t="shared" si="11"/>
        <v>451869.26</v>
      </c>
      <c r="G48" s="27">
        <f t="shared" si="11"/>
        <v>486009.86</v>
      </c>
      <c r="H48" s="27">
        <f t="shared" si="11"/>
        <v>462653.92000000004</v>
      </c>
      <c r="I48" s="27">
        <f t="shared" si="11"/>
        <v>562270.73</v>
      </c>
      <c r="J48" s="27">
        <f t="shared" si="11"/>
        <v>156709.97000000003</v>
      </c>
      <c r="K48" s="20">
        <f>SUM(B48:J48)</f>
        <v>4055245.9199999995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508979.3</v>
      </c>
      <c r="C54" s="10">
        <f t="shared" si="13"/>
        <v>498490.67</v>
      </c>
      <c r="D54" s="10">
        <f t="shared" si="13"/>
        <v>589751.89</v>
      </c>
      <c r="E54" s="10">
        <f t="shared" si="13"/>
        <v>338510.32</v>
      </c>
      <c r="F54" s="10">
        <f t="shared" si="13"/>
        <v>451869.26</v>
      </c>
      <c r="G54" s="10">
        <f t="shared" si="13"/>
        <v>486009.86</v>
      </c>
      <c r="H54" s="10">
        <f t="shared" si="13"/>
        <v>462653.93</v>
      </c>
      <c r="I54" s="10">
        <f>SUM(I55:I67)</f>
        <v>562270.73</v>
      </c>
      <c r="J54" s="10">
        <f t="shared" si="13"/>
        <v>156709.97</v>
      </c>
      <c r="K54" s="5">
        <f>SUM(K55:K67)</f>
        <v>4055245.93</v>
      </c>
      <c r="L54" s="9"/>
    </row>
    <row r="55" spans="1:11" ht="16.5" customHeight="1">
      <c r="A55" s="7" t="s">
        <v>60</v>
      </c>
      <c r="B55" s="8">
        <v>444491.62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444491.62</v>
      </c>
    </row>
    <row r="56" spans="1:11" ht="16.5" customHeight="1">
      <c r="A56" s="7" t="s">
        <v>61</v>
      </c>
      <c r="B56" s="8">
        <v>64487.68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64487.68</v>
      </c>
    </row>
    <row r="57" spans="1:11" ht="16.5" customHeight="1">
      <c r="A57" s="7" t="s">
        <v>4</v>
      </c>
      <c r="B57" s="6">
        <v>0</v>
      </c>
      <c r="C57" s="8">
        <v>498490.67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498490.67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589751.89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589751.89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338510.32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338510.32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451869.26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451869.26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486009.86</v>
      </c>
      <c r="H61" s="6">
        <v>0</v>
      </c>
      <c r="I61" s="6">
        <v>0</v>
      </c>
      <c r="J61" s="6">
        <v>0</v>
      </c>
      <c r="K61" s="5">
        <f t="shared" si="14"/>
        <v>486009.86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462653.93</v>
      </c>
      <c r="I62" s="6">
        <v>0</v>
      </c>
      <c r="J62" s="6">
        <v>0</v>
      </c>
      <c r="K62" s="5">
        <f t="shared" si="14"/>
        <v>462653.93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210682.84</v>
      </c>
      <c r="J64" s="6">
        <v>0</v>
      </c>
      <c r="K64" s="5">
        <f t="shared" si="14"/>
        <v>210682.84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351587.89</v>
      </c>
      <c r="J65" s="6">
        <v>0</v>
      </c>
      <c r="K65" s="5">
        <f t="shared" si="14"/>
        <v>351587.89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156709.97</v>
      </c>
      <c r="K66" s="5">
        <f t="shared" si="14"/>
        <v>156709.97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2021-10-20T13:22:59Z</dcterms:modified>
  <cp:category/>
  <cp:version/>
  <cp:contentType/>
  <cp:contentStatus/>
</cp:coreProperties>
</file>