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<sst xmlns="http://schemas.openxmlformats.org/spreadsheetml/2006/main" count="74" uniqueCount="73">
  <si>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</si>
  <si>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</si>
  <si>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</si>
  <si>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</si>
  <si>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</si>
  <si>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</si>
  <si>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</si>
  <si>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</si>
  <si>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</si>
  <si>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</si>
  <si>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</si>
  <si>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</si>
  <si>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</si>
  <si>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</si>
  <si>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</si>
  <si>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</si>
  <si>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</si>
  <si>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</si>
  <si>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</si>
  <si>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</si>
  <si>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</si>
  <si>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</si>
  <si>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</si>
  <si>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</si>
  <si>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</si>
  <si>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</si>
  <si>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</si>
  <si>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</si>
  <si>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</si>
  <si>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</si>
  <si>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</si>
  <si>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</si>
  <si>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</si>
  <si>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</si>
  <si>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</si>
  <si>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</si>
  <si>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</si>
  <si>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</si>
  <si>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</si>
  <si>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</si>
  <si>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</si>
  <si>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</si>
  <si>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</si>
  <si>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</si>
  <si>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</si>
  <si>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</si>
  <si>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</si>
  <si>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</si>
  <si>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</si>
  <si>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</si>
  <si>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</si>
  <si>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</si>
  <si>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</si>
  <si>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</si>
  <si>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</si>
  <si>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</si>
  <si>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</si>
  <si>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</si>
  <si>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</si>
  <si>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</si>
  <si>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</si>
  <si>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</si>
  <si>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</si>
  <si>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</si>
  <si>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</si>
  <si>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</si>
  <si>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</si>
  <si>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</si>
  <si>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</si>
  <si>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</si>
  <si>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</si>
  <si>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</si>
  <si>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05/10/21 - VENCIMENTO 13/10/21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</si>
</sst>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281833</v>
      </c>
      <c r="C7" s="47">
        <f t="shared" si="0"/>
        <v>237036</v>
      </c>
      <c r="D7" s="47">
        <f t="shared" si="0"/>
        <v>301184</v>
      </c>
      <c r="E7" s="47">
        <f t="shared" si="0"/>
        <v>158072</v>
      </c>
      <c r="F7" s="47">
        <f t="shared" si="0"/>
        <v>195137</v>
      </c>
      <c r="G7" s="47">
        <f t="shared" si="0"/>
        <v>206521</v>
      </c>
      <c r="H7" s="47">
        <f t="shared" si="0"/>
        <v>240039</v>
      </c>
      <c r="I7" s="47">
        <f t="shared" si="0"/>
        <v>321653</v>
      </c>
      <c r="J7" s="47">
        <f t="shared" si="0"/>
        <v>98776</v>
      </c>
      <c r="K7" s="47">
        <f t="shared" si="0"/>
        <v>2040251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19087</v>
      </c>
      <c r="C8" s="45">
        <f t="shared" si="1"/>
        <v>18676</v>
      </c>
      <c r="D8" s="45">
        <f t="shared" si="1"/>
        <v>19553</v>
      </c>
      <c r="E8" s="45">
        <f t="shared" si="1"/>
        <v>11859</v>
      </c>
      <c r="F8" s="45">
        <f t="shared" si="1"/>
        <v>14511</v>
      </c>
      <c r="G8" s="45">
        <f t="shared" si="1"/>
        <v>8324</v>
      </c>
      <c r="H8" s="45">
        <f t="shared" si="1"/>
        <v>7426</v>
      </c>
      <c r="I8" s="45">
        <f t="shared" si="1"/>
        <v>20068</v>
      </c>
      <c r="J8" s="45">
        <f t="shared" si="1"/>
        <v>3586</v>
      </c>
      <c r="K8" s="38">
        <f>SUM(B8:J8)</f>
        <v>123090</v>
      </c>
      <c r="L8"/>
      <c r="M8"/>
      <c r="N8"/>
    </row>
    <row r="9" spans="1:14" ht="16.5" customHeight="1">
      <c r="A9" s="22" t="s">
        <v>35</v>
      </c>
      <c r="B9" s="45">
        <v>19054</v>
      </c>
      <c r="C9" s="45">
        <v>18673</v>
      </c>
      <c r="D9" s="45">
        <v>19546</v>
      </c>
      <c r="E9" s="45">
        <v>11830</v>
      </c>
      <c r="F9" s="45">
        <v>14505</v>
      </c>
      <c r="G9" s="45">
        <v>8322</v>
      </c>
      <c r="H9" s="45">
        <v>7426</v>
      </c>
      <c r="I9" s="45">
        <v>20017</v>
      </c>
      <c r="J9" s="45">
        <v>3586</v>
      </c>
      <c r="K9" s="38">
        <f>SUM(B9:J9)</f>
        <v>122959</v>
      </c>
      <c r="L9"/>
      <c r="M9"/>
      <c r="N9"/>
    </row>
    <row r="10" spans="1:14" ht="16.5" customHeight="1">
      <c r="A10" s="22" t="s">
        <v>34</v>
      </c>
      <c r="B10" s="45">
        <v>33</v>
      </c>
      <c r="C10" s="45">
        <v>3</v>
      </c>
      <c r="D10" s="45">
        <v>7</v>
      </c>
      <c r="E10" s="45">
        <v>29</v>
      </c>
      <c r="F10" s="45">
        <v>6</v>
      </c>
      <c r="G10" s="45">
        <v>2</v>
      </c>
      <c r="H10" s="45">
        <v>0</v>
      </c>
      <c r="I10" s="45">
        <v>51</v>
      </c>
      <c r="J10" s="45">
        <v>0</v>
      </c>
      <c r="K10" s="38">
        <f>SUM(B10:J10)</f>
        <v>131</v>
      </c>
      <c r="L10"/>
      <c r="M10"/>
      <c r="N10"/>
    </row>
    <row r="11" spans="1:14" ht="16.5" customHeight="1">
      <c r="A11" s="44" t="s">
        <v>33</v>
      </c>
      <c r="B11" s="43">
        <v>262746</v>
      </c>
      <c r="C11" s="43">
        <v>218360</v>
      </c>
      <c r="D11" s="43">
        <v>281631</v>
      </c>
      <c r="E11" s="43">
        <v>146213</v>
      </c>
      <c r="F11" s="43">
        <v>180626</v>
      </c>
      <c r="G11" s="43">
        <v>198197</v>
      </c>
      <c r="H11" s="43">
        <v>232613</v>
      </c>
      <c r="I11" s="43">
        <v>301585</v>
      </c>
      <c r="J11" s="43">
        <v>95190</v>
      </c>
      <c r="K11" s="38">
        <f>SUM(B11:J11)</f>
        <v>1917161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1.320762407075342</v>
      </c>
      <c r="C15" s="39">
        <v>1.376322586266279</v>
      </c>
      <c r="D15" s="39">
        <v>1.146992751241772</v>
      </c>
      <c r="E15" s="39">
        <v>1.490057509094866</v>
      </c>
      <c r="F15" s="39">
        <v>1.226064280605771</v>
      </c>
      <c r="G15" s="39">
        <v>1.26324913126818</v>
      </c>
      <c r="H15" s="39">
        <v>1.217899045218387</v>
      </c>
      <c r="I15" s="39">
        <v>1.218631158386751</v>
      </c>
      <c r="J15" s="39">
        <v>1.292938907889308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1307166.32</v>
      </c>
      <c r="C17" s="36">
        <f aca="true" t="shared" si="2" ref="C17:J17">C18+C19+C20+C21+C22+C23+C24</f>
        <v>1259715.08</v>
      </c>
      <c r="D17" s="36">
        <f t="shared" si="2"/>
        <v>1464528.32</v>
      </c>
      <c r="E17" s="36">
        <f t="shared" si="2"/>
        <v>876839.3899999999</v>
      </c>
      <c r="F17" s="36">
        <f t="shared" si="2"/>
        <v>939650.1299999999</v>
      </c>
      <c r="G17" s="36">
        <f t="shared" si="2"/>
        <v>1031909.9</v>
      </c>
      <c r="H17" s="36">
        <f t="shared" si="2"/>
        <v>929951.9999999999</v>
      </c>
      <c r="I17" s="36">
        <f t="shared" si="2"/>
        <v>1268279.91</v>
      </c>
      <c r="J17" s="36">
        <f t="shared" si="2"/>
        <v>464395.6</v>
      </c>
      <c r="K17" s="36">
        <f aca="true" t="shared" si="3" ref="K17:K24">SUM(B17:J17)</f>
        <v>9542436.65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964911.64</v>
      </c>
      <c r="C18" s="30">
        <f t="shared" si="4"/>
        <v>890852.4</v>
      </c>
      <c r="D18" s="30">
        <f t="shared" si="4"/>
        <v>1253859.11</v>
      </c>
      <c r="E18" s="30">
        <f t="shared" si="4"/>
        <v>572931.96</v>
      </c>
      <c r="F18" s="30">
        <f t="shared" si="4"/>
        <v>747960.12</v>
      </c>
      <c r="G18" s="30">
        <f t="shared" si="4"/>
        <v>800372.14</v>
      </c>
      <c r="H18" s="30">
        <f t="shared" si="4"/>
        <v>741552.48</v>
      </c>
      <c r="I18" s="30">
        <f t="shared" si="4"/>
        <v>1003042.72</v>
      </c>
      <c r="J18" s="30">
        <f t="shared" si="4"/>
        <v>348985.49</v>
      </c>
      <c r="K18" s="30">
        <f t="shared" si="3"/>
        <v>7324468.06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309507.38</v>
      </c>
      <c r="C19" s="30">
        <f t="shared" si="5"/>
        <v>335247.88</v>
      </c>
      <c r="D19" s="30">
        <f t="shared" si="5"/>
        <v>184308.2</v>
      </c>
      <c r="E19" s="30">
        <f t="shared" si="5"/>
        <v>280769.61</v>
      </c>
      <c r="F19" s="30">
        <f t="shared" si="5"/>
        <v>169087.07</v>
      </c>
      <c r="G19" s="30">
        <f t="shared" si="5"/>
        <v>210697.27</v>
      </c>
      <c r="H19" s="30">
        <f t="shared" si="5"/>
        <v>161583.58</v>
      </c>
      <c r="I19" s="30">
        <f t="shared" si="5"/>
        <v>219296.39</v>
      </c>
      <c r="J19" s="30">
        <f t="shared" si="5"/>
        <v>102231.43</v>
      </c>
      <c r="K19" s="30">
        <f t="shared" si="3"/>
        <v>1972728.8099999998</v>
      </c>
      <c r="L19"/>
      <c r="M19"/>
      <c r="N19"/>
    </row>
    <row r="20" spans="1:14" ht="16.5" customHeight="1">
      <c r="A20" s="18" t="s">
        <v>28</v>
      </c>
      <c r="B20" s="30">
        <v>31406.07</v>
      </c>
      <c r="C20" s="30">
        <v>30932.34</v>
      </c>
      <c r="D20" s="30">
        <v>22337.32</v>
      </c>
      <c r="E20" s="30">
        <v>20455.36</v>
      </c>
      <c r="F20" s="30">
        <v>21261.71</v>
      </c>
      <c r="G20" s="30">
        <v>19499.26</v>
      </c>
      <c r="H20" s="30">
        <v>24133.48</v>
      </c>
      <c r="I20" s="30">
        <v>43258.34</v>
      </c>
      <c r="J20" s="30">
        <v>11837.45</v>
      </c>
      <c r="K20" s="30">
        <f t="shared" si="3"/>
        <v>225121.33000000005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-83837.6</v>
      </c>
      <c r="C27" s="30">
        <f t="shared" si="6"/>
        <v>-82161.2</v>
      </c>
      <c r="D27" s="30">
        <f t="shared" si="6"/>
        <v>-104499</v>
      </c>
      <c r="E27" s="30">
        <f t="shared" si="6"/>
        <v>-52052</v>
      </c>
      <c r="F27" s="30">
        <f t="shared" si="6"/>
        <v>-63822</v>
      </c>
      <c r="G27" s="30">
        <f t="shared" si="6"/>
        <v>-36616.8</v>
      </c>
      <c r="H27" s="30">
        <f t="shared" si="6"/>
        <v>-32674.4</v>
      </c>
      <c r="I27" s="30">
        <f t="shared" si="6"/>
        <v>-88074.8</v>
      </c>
      <c r="J27" s="30">
        <f t="shared" si="6"/>
        <v>-21133.07</v>
      </c>
      <c r="K27" s="30">
        <f aca="true" t="shared" si="7" ref="K27:K35">SUM(B27:J27)</f>
        <v>-564870.87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-83837.6</v>
      </c>
      <c r="C28" s="30">
        <f t="shared" si="8"/>
        <v>-82161.2</v>
      </c>
      <c r="D28" s="30">
        <f t="shared" si="8"/>
        <v>-86002.4</v>
      </c>
      <c r="E28" s="30">
        <f t="shared" si="8"/>
        <v>-52052</v>
      </c>
      <c r="F28" s="30">
        <f t="shared" si="8"/>
        <v>-63822</v>
      </c>
      <c r="G28" s="30">
        <f t="shared" si="8"/>
        <v>-36616.8</v>
      </c>
      <c r="H28" s="30">
        <f t="shared" si="8"/>
        <v>-32674.4</v>
      </c>
      <c r="I28" s="30">
        <f t="shared" si="8"/>
        <v>-88074.8</v>
      </c>
      <c r="J28" s="30">
        <f t="shared" si="8"/>
        <v>-15778.4</v>
      </c>
      <c r="K28" s="30">
        <f t="shared" si="7"/>
        <v>-541019.6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-83837.6</v>
      </c>
      <c r="C29" s="30">
        <f aca="true" t="shared" si="9" ref="C29:J29">-ROUND((C9)*$E$3,2)</f>
        <v>-82161.2</v>
      </c>
      <c r="D29" s="30">
        <f t="shared" si="9"/>
        <v>-86002.4</v>
      </c>
      <c r="E29" s="30">
        <f t="shared" si="9"/>
        <v>-52052</v>
      </c>
      <c r="F29" s="30">
        <f t="shared" si="9"/>
        <v>-63822</v>
      </c>
      <c r="G29" s="30">
        <f t="shared" si="9"/>
        <v>-36616.8</v>
      </c>
      <c r="H29" s="30">
        <f t="shared" si="9"/>
        <v>-32674.4</v>
      </c>
      <c r="I29" s="30">
        <f t="shared" si="9"/>
        <v>-88074.8</v>
      </c>
      <c r="J29" s="30">
        <f t="shared" si="9"/>
        <v>-15778.4</v>
      </c>
      <c r="K29" s="30">
        <f t="shared" si="7"/>
        <v>-541019.6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1223328.72</v>
      </c>
      <c r="C47" s="27">
        <f aca="true" t="shared" si="11" ref="C47:J47">IF(C17+C27+C48&lt;0,0,C17+C27+C48)</f>
        <v>1177553.8800000001</v>
      </c>
      <c r="D47" s="27">
        <f t="shared" si="11"/>
        <v>1360029.32</v>
      </c>
      <c r="E47" s="27">
        <f t="shared" si="11"/>
        <v>824787.3899999999</v>
      </c>
      <c r="F47" s="27">
        <f t="shared" si="11"/>
        <v>875828.1299999999</v>
      </c>
      <c r="G47" s="27">
        <f t="shared" si="11"/>
        <v>995293.1</v>
      </c>
      <c r="H47" s="27">
        <f t="shared" si="11"/>
        <v>897277.5999999999</v>
      </c>
      <c r="I47" s="27">
        <f t="shared" si="11"/>
        <v>1180205.1099999999</v>
      </c>
      <c r="J47" s="27">
        <f t="shared" si="11"/>
        <v>443262.52999999997</v>
      </c>
      <c r="K47" s="20">
        <f>SUM(B47:J47)</f>
        <v>8977565.779999997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1223328.72</v>
      </c>
      <c r="C53" s="10">
        <f t="shared" si="13"/>
        <v>1177553.88</v>
      </c>
      <c r="D53" s="10">
        <f t="shared" si="13"/>
        <v>1360029.32</v>
      </c>
      <c r="E53" s="10">
        <f t="shared" si="13"/>
        <v>824787.4</v>
      </c>
      <c r="F53" s="10">
        <f t="shared" si="13"/>
        <v>875828.13</v>
      </c>
      <c r="G53" s="10">
        <f t="shared" si="13"/>
        <v>995293.1</v>
      </c>
      <c r="H53" s="10">
        <f t="shared" si="13"/>
        <v>897277.59</v>
      </c>
      <c r="I53" s="10">
        <f>SUM(I54:I66)</f>
        <v>1180205.1</v>
      </c>
      <c r="J53" s="10">
        <f t="shared" si="13"/>
        <v>443262.53</v>
      </c>
      <c r="K53" s="5">
        <f>SUM(K54:K66)</f>
        <v>8977565.77</v>
      </c>
      <c r="L53" s="9"/>
    </row>
    <row r="54" spans="1:11" ht="16.5" customHeight="1">
      <c r="A54" s="7" t="s">
        <v>60</v>
      </c>
      <c r="B54" s="8">
        <v>1068699.97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1068699.97</v>
      </c>
    </row>
    <row r="55" spans="1:11" ht="16.5" customHeight="1">
      <c r="A55" s="7" t="s">
        <v>61</v>
      </c>
      <c r="B55" s="8">
        <v>154628.75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154628.75</v>
      </c>
    </row>
    <row r="56" spans="1:11" ht="16.5" customHeight="1">
      <c r="A56" s="7" t="s">
        <v>4</v>
      </c>
      <c r="B56" s="6">
        <v>0</v>
      </c>
      <c r="C56" s="8">
        <v>1177553.88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1177553.88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1360029.32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1360029.32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824787.4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824787.4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875828.13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875828.13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995293.1</v>
      </c>
      <c r="H60" s="6">
        <v>0</v>
      </c>
      <c r="I60" s="6">
        <v>0</v>
      </c>
      <c r="J60" s="6">
        <v>0</v>
      </c>
      <c r="K60" s="5">
        <f t="shared" si="14"/>
        <v>995293.1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897277.59</v>
      </c>
      <c r="I61" s="6">
        <v>0</v>
      </c>
      <c r="J61" s="6">
        <v>0</v>
      </c>
      <c r="K61" s="5">
        <f t="shared" si="14"/>
        <v>897277.59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422749.47</v>
      </c>
      <c r="J63" s="6">
        <v>0</v>
      </c>
      <c r="K63" s="5">
        <f t="shared" si="14"/>
        <v>422749.47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757455.63</v>
      </c>
      <c r="J64" s="6">
        <v>0</v>
      </c>
      <c r="K64" s="5">
        <f t="shared" si="14"/>
        <v>757455.63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443262.53</v>
      </c>
      <c r="K65" s="5">
        <f t="shared" si="14"/>
        <v>443262.53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2021-10-13T23:27:05Z</dcterms:modified>
  <cp:category/>
  <cp:version/>
  <cp:contentType/>
  <cp:contentStatus/>
</cp:coreProperties>
</file>