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<sst xmlns="http://schemas.openxmlformats.org/spreadsheetml/2006/main" count="80" uniqueCount="79">
  <si>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</si>
  <si>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</si>
  <si>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</si>
  <si>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</si>
  <si>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</si>
  <si>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</si>
  <si>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</si>
  <si>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</si>
  <si>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</si>
  <si>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</si>
  <si>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</si>
  <si>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</si>
  <si>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</si>
  <si>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</si>
  <si>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</si>
  <si>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</si>
  <si>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</si>
  <si>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</si>
  <si>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</si>
  <si>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</si>
  <si>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</si>
  <si>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</si>
  <si>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</si>
  <si>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</si>
  <si>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</si>
  <si>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</si>
  <si>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</si>
  <si>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</si>
  <si>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</si>
  <si>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</si>
  <si>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</si>
  <si>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</si>
  <si>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</si>
  <si>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</si>
  <si>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</si>
  <si>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</si>
  <si>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</si>
  <si>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</si>
  <si>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</si>
  <si>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</si>
  <si>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</si>
  <si>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</si>
  <si>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</si>
  <si>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</si>
  <si>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</si>
  <si>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</si>
  <si>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</si>
  <si>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</si>
  <si>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</si>
  <si>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</si>
  <si>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</si>
  <si>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</si>
  <si>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</si>
  <si>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</si>
  <si>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</si>
  <si>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</si>
  <si>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</si>
  <si>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</si>
  <si>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</si>
  <si>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</si>
  <si>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</si>
  <si>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</si>
  <si>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</si>
  <si>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</si>
  <si>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</si>
  <si>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</si>
  <si>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</si>
  <si>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</si>
  <si>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</si>
  <si>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</si>
  <si>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</si>
  <si>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</si>
  <si>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</si>
  <si>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</si>
  <si>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</si>
  <si>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</si>
  <si>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31/10/21 - VENCIMENTO 08/11/21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</si>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</sst>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18156</v>
      </c>
      <c r="C7" s="10">
        <f>C8+C11</f>
        <v>26140</v>
      </c>
      <c r="D7" s="10">
        <f aca="true" t="shared" si="0" ref="D7:K7">D8+D11</f>
        <v>75071</v>
      </c>
      <c r="E7" s="10">
        <f t="shared" si="0"/>
        <v>76809</v>
      </c>
      <c r="F7" s="10">
        <f t="shared" si="0"/>
        <v>77114</v>
      </c>
      <c r="G7" s="10">
        <f t="shared" si="0"/>
        <v>33677</v>
      </c>
      <c r="H7" s="10">
        <f t="shared" si="0"/>
        <v>18434</v>
      </c>
      <c r="I7" s="10">
        <f t="shared" si="0"/>
        <v>36150</v>
      </c>
      <c r="J7" s="10">
        <f t="shared" si="0"/>
        <v>21742</v>
      </c>
      <c r="K7" s="10">
        <f t="shared" si="0"/>
        <v>60925</v>
      </c>
      <c r="L7" s="10">
        <f>SUM(B7:K7)</f>
        <v>444218</v>
      </c>
      <c r="M7" s="11"/>
    </row>
    <row r="8" spans="1:13" ht="17.25" customHeight="1">
      <c r="A8" s="12" t="s">
        <v>18</v>
      </c>
      <c r="B8" s="13">
        <f>B9+B10</f>
        <v>2098</v>
      </c>
      <c r="C8" s="13">
        <f aca="true" t="shared" si="1" ref="C8:K8">C9+C10</f>
        <v>2624</v>
      </c>
      <c r="D8" s="13">
        <f t="shared" si="1"/>
        <v>8522</v>
      </c>
      <c r="E8" s="13">
        <f t="shared" si="1"/>
        <v>7618</v>
      </c>
      <c r="F8" s="13">
        <f t="shared" si="1"/>
        <v>7635</v>
      </c>
      <c r="G8" s="13">
        <f t="shared" si="1"/>
        <v>3780</v>
      </c>
      <c r="H8" s="13">
        <f t="shared" si="1"/>
        <v>1846</v>
      </c>
      <c r="I8" s="13">
        <f t="shared" si="1"/>
        <v>2703</v>
      </c>
      <c r="J8" s="13">
        <f t="shared" si="1"/>
        <v>1891</v>
      </c>
      <c r="K8" s="13">
        <f t="shared" si="1"/>
        <v>4886</v>
      </c>
      <c r="L8" s="13">
        <f>SUM(B8:K8)</f>
        <v>43603</v>
      </c>
      <c r="M8"/>
    </row>
    <row r="9" spans="1:13" ht="17.25" customHeight="1">
      <c r="A9" s="14" t="s">
        <v>19</v>
      </c>
      <c r="B9" s="15">
        <v>2095</v>
      </c>
      <c r="C9" s="15">
        <v>2624</v>
      </c>
      <c r="D9" s="15">
        <v>8522</v>
      </c>
      <c r="E9" s="15">
        <v>7618</v>
      </c>
      <c r="F9" s="15">
        <v>7635</v>
      </c>
      <c r="G9" s="15">
        <v>3780</v>
      </c>
      <c r="H9" s="15">
        <v>1839</v>
      </c>
      <c r="I9" s="15">
        <v>2703</v>
      </c>
      <c r="J9" s="15">
        <v>1891</v>
      </c>
      <c r="K9" s="15">
        <v>4886</v>
      </c>
      <c r="L9" s="13">
        <f>SUM(B9:K9)</f>
        <v>43593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16058</v>
      </c>
      <c r="C11" s="15">
        <v>23516</v>
      </c>
      <c r="D11" s="15">
        <v>66549</v>
      </c>
      <c r="E11" s="15">
        <v>69191</v>
      </c>
      <c r="F11" s="15">
        <v>69479</v>
      </c>
      <c r="G11" s="15">
        <v>29897</v>
      </c>
      <c r="H11" s="15">
        <v>16588</v>
      </c>
      <c r="I11" s="15">
        <v>33447</v>
      </c>
      <c r="J11" s="15">
        <v>19851</v>
      </c>
      <c r="K11" s="15">
        <v>56039</v>
      </c>
      <c r="L11" s="13">
        <f>SUM(B11:K11)</f>
        <v>400615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1.031897646570695</v>
      </c>
      <c r="C15" s="22">
        <v>1.259820730507114</v>
      </c>
      <c r="D15" s="22">
        <v>1.217385891784208</v>
      </c>
      <c r="E15" s="22">
        <v>1.180334018777428</v>
      </c>
      <c r="F15" s="22">
        <v>1.298141521489953</v>
      </c>
      <c r="G15" s="22">
        <v>1.237007221730717</v>
      </c>
      <c r="H15" s="22">
        <v>1.29092815527309</v>
      </c>
      <c r="I15" s="22">
        <v>1.167938747612702</v>
      </c>
      <c r="J15" s="22">
        <v>1.480249041809063</v>
      </c>
      <c r="K15" s="22">
        <v>1.133937305071157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112846.38</v>
      </c>
      <c r="C17" s="25">
        <f aca="true" t="shared" si="2" ref="C17:K17">C18+C19+C20+C21+C22+C23+C24</f>
        <v>106696.61000000002</v>
      </c>
      <c r="D17" s="25">
        <f t="shared" si="2"/>
        <v>355984.3599999999</v>
      </c>
      <c r="E17" s="25">
        <f t="shared" si="2"/>
        <v>357024.79</v>
      </c>
      <c r="F17" s="25">
        <f t="shared" si="2"/>
        <v>347387.14</v>
      </c>
      <c r="G17" s="25">
        <f t="shared" si="2"/>
        <v>161659.3</v>
      </c>
      <c r="H17" s="25">
        <f t="shared" si="2"/>
        <v>102033.25</v>
      </c>
      <c r="I17" s="25">
        <f t="shared" si="2"/>
        <v>145458.22999999998</v>
      </c>
      <c r="J17" s="25">
        <f t="shared" si="2"/>
        <v>123063.23</v>
      </c>
      <c r="K17" s="25">
        <f t="shared" si="2"/>
        <v>213098.24</v>
      </c>
      <c r="L17" s="25">
        <f>L18+L19+L20+L21+L22+L23+L24</f>
        <v>2025251.5299999998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107154.9</v>
      </c>
      <c r="C18" s="33">
        <f t="shared" si="3"/>
        <v>81373.82</v>
      </c>
      <c r="D18" s="33">
        <f t="shared" si="3"/>
        <v>278145.56</v>
      </c>
      <c r="E18" s="33">
        <f t="shared" si="3"/>
        <v>288264.18</v>
      </c>
      <c r="F18" s="33">
        <f t="shared" si="3"/>
        <v>255710.02</v>
      </c>
      <c r="G18" s="33">
        <f t="shared" si="3"/>
        <v>122793.08</v>
      </c>
      <c r="H18" s="33">
        <f t="shared" si="3"/>
        <v>74040.16</v>
      </c>
      <c r="I18" s="33">
        <f t="shared" si="3"/>
        <v>120383.12</v>
      </c>
      <c r="J18" s="33">
        <f t="shared" si="3"/>
        <v>77975.51</v>
      </c>
      <c r="K18" s="33">
        <f t="shared" si="3"/>
        <v>178424.96</v>
      </c>
      <c r="L18" s="33">
        <f aca="true" t="shared" si="4" ref="L18:L24">SUM(B18:K18)</f>
        <v>1584265.3099999998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3417.99</v>
      </c>
      <c r="C19" s="33">
        <f t="shared" si="5"/>
        <v>21142.61</v>
      </c>
      <c r="D19" s="33">
        <f t="shared" si="5"/>
        <v>60464.92</v>
      </c>
      <c r="E19" s="33">
        <f t="shared" si="5"/>
        <v>51983.84</v>
      </c>
      <c r="F19" s="33">
        <f t="shared" si="5"/>
        <v>76237.77</v>
      </c>
      <c r="G19" s="33">
        <f t="shared" si="5"/>
        <v>29102.85</v>
      </c>
      <c r="H19" s="33">
        <f t="shared" si="5"/>
        <v>21540.37</v>
      </c>
      <c r="I19" s="33">
        <f t="shared" si="5"/>
        <v>20216.99</v>
      </c>
      <c r="J19" s="33">
        <f t="shared" si="5"/>
        <v>37447.66</v>
      </c>
      <c r="K19" s="33">
        <f t="shared" si="5"/>
        <v>23897.76</v>
      </c>
      <c r="L19" s="33">
        <f t="shared" si="4"/>
        <v>345452.76</v>
      </c>
      <c r="M19"/>
    </row>
    <row r="20" spans="1:13" ht="17.25" customHeight="1">
      <c r="A20" s="27" t="s">
        <v>26</v>
      </c>
      <c r="B20" s="33">
        <v>932.16</v>
      </c>
      <c r="C20" s="33">
        <v>2838.85</v>
      </c>
      <c r="D20" s="33">
        <v>14691.22</v>
      </c>
      <c r="E20" s="33">
        <v>14094.11</v>
      </c>
      <c r="F20" s="33">
        <v>14098.02</v>
      </c>
      <c r="G20" s="33">
        <v>9763.37</v>
      </c>
      <c r="H20" s="33">
        <v>5111.39</v>
      </c>
      <c r="I20" s="33">
        <v>3516.79</v>
      </c>
      <c r="J20" s="33">
        <v>4957.4</v>
      </c>
      <c r="K20" s="33">
        <v>8092.86</v>
      </c>
      <c r="L20" s="33">
        <f t="shared" si="4"/>
        <v>78096.17</v>
      </c>
      <c r="M20"/>
    </row>
    <row r="21" spans="1:13" ht="17.25" customHeight="1">
      <c r="A21" s="27" t="s">
        <v>27</v>
      </c>
      <c r="B21" s="33">
        <v>1341.33</v>
      </c>
      <c r="C21" s="29">
        <v>1341.33</v>
      </c>
      <c r="D21" s="29">
        <v>2682.66</v>
      </c>
      <c r="E21" s="29">
        <v>2682.66</v>
      </c>
      <c r="F21" s="33">
        <v>1341.33</v>
      </c>
      <c r="G21" s="29">
        <v>0</v>
      </c>
      <c r="H21" s="33">
        <v>1341.33</v>
      </c>
      <c r="I21" s="29">
        <v>1341.33</v>
      </c>
      <c r="J21" s="29">
        <v>2682.66</v>
      </c>
      <c r="K21" s="29">
        <v>2682.66</v>
      </c>
      <c r="L21" s="33">
        <f t="shared" si="4"/>
        <v>17437.29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-30736.32</v>
      </c>
      <c r="C27" s="33">
        <f t="shared" si="6"/>
        <v>-12983.28</v>
      </c>
      <c r="D27" s="33">
        <f t="shared" si="6"/>
        <v>-42289.090000000004</v>
      </c>
      <c r="E27" s="33">
        <f t="shared" si="6"/>
        <v>-42893.47</v>
      </c>
      <c r="F27" s="33">
        <f t="shared" si="6"/>
        <v>-38279.79</v>
      </c>
      <c r="G27" s="33">
        <f t="shared" si="6"/>
        <v>-18815.15</v>
      </c>
      <c r="H27" s="33">
        <f t="shared" si="6"/>
        <v>-17303.489999999998</v>
      </c>
      <c r="I27" s="33">
        <f t="shared" si="6"/>
        <v>-13852.710000000001</v>
      </c>
      <c r="J27" s="33">
        <f t="shared" si="6"/>
        <v>-9981.72</v>
      </c>
      <c r="K27" s="33">
        <f t="shared" si="6"/>
        <v>-24373.77</v>
      </c>
      <c r="L27" s="33">
        <f aca="true" t="shared" si="7" ref="L27:L34">SUM(B27:K27)</f>
        <v>-251508.78999999998</v>
      </c>
      <c r="M27"/>
    </row>
    <row r="28" spans="1:13" ht="18.75" customHeight="1">
      <c r="A28" s="27" t="s">
        <v>30</v>
      </c>
      <c r="B28" s="33">
        <f>B29+B30+B31+B32</f>
        <v>-9218</v>
      </c>
      <c r="C28" s="33">
        <f aca="true" t="shared" si="8" ref="C28:K28">C29+C30+C31+C32</f>
        <v>-11545.6</v>
      </c>
      <c r="D28" s="33">
        <f t="shared" si="8"/>
        <v>-37496.8</v>
      </c>
      <c r="E28" s="33">
        <f t="shared" si="8"/>
        <v>-33519.2</v>
      </c>
      <c r="F28" s="33">
        <f t="shared" si="8"/>
        <v>-33594</v>
      </c>
      <c r="G28" s="33">
        <f t="shared" si="8"/>
        <v>-16632</v>
      </c>
      <c r="H28" s="33">
        <f t="shared" si="8"/>
        <v>-8091.6</v>
      </c>
      <c r="I28" s="33">
        <f t="shared" si="8"/>
        <v>-11893.2</v>
      </c>
      <c r="J28" s="33">
        <f t="shared" si="8"/>
        <v>-8320.4</v>
      </c>
      <c r="K28" s="33">
        <f t="shared" si="8"/>
        <v>-21498.4</v>
      </c>
      <c r="L28" s="33">
        <f t="shared" si="7"/>
        <v>-191809.2</v>
      </c>
      <c r="M28"/>
    </row>
    <row r="29" spans="1:13" s="36" customFormat="1" ht="18.75" customHeight="1">
      <c r="A29" s="34" t="s">
        <v>58</v>
      </c>
      <c r="B29" s="33">
        <f>-ROUND((B9)*$E$3,2)</f>
        <v>-9218</v>
      </c>
      <c r="C29" s="33">
        <f aca="true" t="shared" si="9" ref="C29:K29">-ROUND((C9)*$E$3,2)</f>
        <v>-11545.6</v>
      </c>
      <c r="D29" s="33">
        <f t="shared" si="9"/>
        <v>-37496.8</v>
      </c>
      <c r="E29" s="33">
        <f t="shared" si="9"/>
        <v>-33519.2</v>
      </c>
      <c r="F29" s="33">
        <f t="shared" si="9"/>
        <v>-33594</v>
      </c>
      <c r="G29" s="33">
        <f t="shared" si="9"/>
        <v>-16632</v>
      </c>
      <c r="H29" s="33">
        <f t="shared" si="9"/>
        <v>-8091.6</v>
      </c>
      <c r="I29" s="33">
        <f t="shared" si="9"/>
        <v>-11893.2</v>
      </c>
      <c r="J29" s="33">
        <f t="shared" si="9"/>
        <v>-8320.4</v>
      </c>
      <c r="K29" s="33">
        <f t="shared" si="9"/>
        <v>-21498.4</v>
      </c>
      <c r="L29" s="33">
        <f t="shared" si="7"/>
        <v>-191809.2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-21518.32</v>
      </c>
      <c r="C33" s="38">
        <f aca="true" t="shared" si="10" ref="C33:K33">SUM(C34:C46)</f>
        <v>-1437.68</v>
      </c>
      <c r="D33" s="38">
        <f t="shared" si="10"/>
        <v>-4792.29</v>
      </c>
      <c r="E33" s="38">
        <f t="shared" si="10"/>
        <v>-9374.27</v>
      </c>
      <c r="F33" s="38">
        <f t="shared" si="10"/>
        <v>-4685.79</v>
      </c>
      <c r="G33" s="38">
        <f t="shared" si="10"/>
        <v>-2183.15</v>
      </c>
      <c r="H33" s="38">
        <f t="shared" si="10"/>
        <v>-9211.89</v>
      </c>
      <c r="I33" s="38">
        <f t="shared" si="10"/>
        <v>-1959.5100000000002</v>
      </c>
      <c r="J33" s="38">
        <f t="shared" si="10"/>
        <v>-1661.32</v>
      </c>
      <c r="K33" s="38">
        <f t="shared" si="10"/>
        <v>-2875.37</v>
      </c>
      <c r="L33" s="33">
        <f t="shared" si="7"/>
        <v>-59699.590000000004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-19995.44</v>
      </c>
      <c r="C35" s="17">
        <v>0</v>
      </c>
      <c r="D35" s="17">
        <v>0</v>
      </c>
      <c r="E35" s="33">
        <v>-4560.68</v>
      </c>
      <c r="F35" s="28">
        <v>0</v>
      </c>
      <c r="G35" s="28">
        <v>0</v>
      </c>
      <c r="H35" s="33">
        <v>-7838.1</v>
      </c>
      <c r="I35" s="17">
        <v>0</v>
      </c>
      <c r="J35" s="28">
        <v>0</v>
      </c>
      <c r="K35" s="17">
        <v>0</v>
      </c>
      <c r="L35" s="33">
        <f>SUM(B35:K35)</f>
        <v>-32394.22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-1854.73</v>
      </c>
      <c r="C44" s="33">
        <v>-1750.97</v>
      </c>
      <c r="D44" s="33">
        <v>-5836.57</v>
      </c>
      <c r="E44" s="33">
        <v>-5862.51</v>
      </c>
      <c r="F44" s="33">
        <v>-5706.87</v>
      </c>
      <c r="G44" s="33">
        <v>-2658.88</v>
      </c>
      <c r="H44" s="33">
        <v>-1673.15</v>
      </c>
      <c r="I44" s="33">
        <v>-2386.51</v>
      </c>
      <c r="J44" s="33">
        <v>-2023.34</v>
      </c>
      <c r="K44" s="33">
        <v>-3501.94</v>
      </c>
      <c r="L44" s="33">
        <f t="shared" si="11"/>
        <v>-33255.47</v>
      </c>
    </row>
    <row r="45" spans="1:12" ht="18.75" customHeight="1">
      <c r="A45" s="37" t="s">
        <v>77</v>
      </c>
      <c r="B45" s="33">
        <v>331.85</v>
      </c>
      <c r="C45" s="33">
        <v>313.29</v>
      </c>
      <c r="D45" s="33">
        <v>1044.28</v>
      </c>
      <c r="E45" s="33">
        <v>1048.92</v>
      </c>
      <c r="F45" s="33">
        <v>1021.08</v>
      </c>
      <c r="G45" s="33">
        <v>475.73</v>
      </c>
      <c r="H45" s="33">
        <v>299.36</v>
      </c>
      <c r="I45" s="33">
        <v>427</v>
      </c>
      <c r="J45" s="33">
        <v>362.02</v>
      </c>
      <c r="K45" s="33">
        <v>626.57</v>
      </c>
      <c r="L45" s="33">
        <f t="shared" si="11"/>
        <v>5950.0999999999985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82110.06</v>
      </c>
      <c r="C49" s="41">
        <f aca="true" t="shared" si="12" ref="C49:K49">IF(C17+C27+C40+C50&lt;0,0,C17+C27+C50)</f>
        <v>93713.33000000002</v>
      </c>
      <c r="D49" s="41">
        <f t="shared" si="12"/>
        <v>313695.2699999999</v>
      </c>
      <c r="E49" s="41">
        <f t="shared" si="12"/>
        <v>314131.31999999995</v>
      </c>
      <c r="F49" s="41">
        <f t="shared" si="12"/>
        <v>309107.35000000003</v>
      </c>
      <c r="G49" s="41">
        <f t="shared" si="12"/>
        <v>142844.15</v>
      </c>
      <c r="H49" s="41">
        <f t="shared" si="12"/>
        <v>84729.76000000001</v>
      </c>
      <c r="I49" s="41">
        <f t="shared" si="12"/>
        <v>131605.52</v>
      </c>
      <c r="J49" s="41">
        <f t="shared" si="12"/>
        <v>113081.51</v>
      </c>
      <c r="K49" s="41">
        <f t="shared" si="12"/>
        <v>188724.47</v>
      </c>
      <c r="L49" s="42">
        <f>SUM(B49:K49)</f>
        <v>1773742.7399999998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82110.06</v>
      </c>
      <c r="C55" s="41">
        <f aca="true" t="shared" si="14" ref="C55:J55">SUM(C56:C67)</f>
        <v>93713.32</v>
      </c>
      <c r="D55" s="41">
        <f t="shared" si="14"/>
        <v>313695.27</v>
      </c>
      <c r="E55" s="41">
        <f t="shared" si="14"/>
        <v>314131.31</v>
      </c>
      <c r="F55" s="41">
        <f t="shared" si="14"/>
        <v>309107.36</v>
      </c>
      <c r="G55" s="41">
        <f t="shared" si="14"/>
        <v>142844.14</v>
      </c>
      <c r="H55" s="41">
        <f t="shared" si="14"/>
        <v>84729.76</v>
      </c>
      <c r="I55" s="41">
        <f>SUM(I56:I70)</f>
        <v>131605.52</v>
      </c>
      <c r="J55" s="41">
        <f t="shared" si="14"/>
        <v>113081.51</v>
      </c>
      <c r="K55" s="41">
        <f>SUM(K56:K69)</f>
        <v>188724.46</v>
      </c>
      <c r="L55" s="46">
        <f>SUM(B55:K55)</f>
        <v>1773742.71</v>
      </c>
      <c r="M55" s="40"/>
    </row>
    <row r="56" spans="1:13" ht="18.75" customHeight="1">
      <c r="A56" s="47" t="s">
        <v>51</v>
      </c>
      <c r="B56" s="48">
        <v>82110.06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82110.06</v>
      </c>
      <c r="M56" s="40"/>
    </row>
    <row r="57" spans="1:12" ht="18.75" customHeight="1">
      <c r="A57" s="47" t="s">
        <v>61</v>
      </c>
      <c r="B57" s="17">
        <v>0</v>
      </c>
      <c r="C57" s="48">
        <v>81783.61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81783.61</v>
      </c>
    </row>
    <row r="58" spans="1:12" ht="18.75" customHeight="1">
      <c r="A58" s="47" t="s">
        <v>62</v>
      </c>
      <c r="B58" s="17">
        <v>0</v>
      </c>
      <c r="C58" s="48">
        <v>11929.71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11929.71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313695.27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313695.27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314131.31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314131.31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309107.36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309107.36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142844.14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142844.14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84729.76</v>
      </c>
      <c r="I63" s="17">
        <v>0</v>
      </c>
      <c r="J63" s="17">
        <v>0</v>
      </c>
      <c r="K63" s="17">
        <v>0</v>
      </c>
      <c r="L63" s="46">
        <f t="shared" si="15"/>
        <v>84729.76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113081.51</v>
      </c>
      <c r="K65" s="17">
        <v>0</v>
      </c>
      <c r="L65" s="46">
        <f t="shared" si="15"/>
        <v>113081.51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78226.29</v>
      </c>
      <c r="L66" s="46">
        <f t="shared" si="15"/>
        <v>78226.29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110498.17</v>
      </c>
      <c r="L67" s="46">
        <f t="shared" si="15"/>
        <v>110498.17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131605.52</v>
      </c>
      <c r="J70" s="53">
        <v>0</v>
      </c>
      <c r="K70" s="53">
        <v>0</v>
      </c>
      <c r="L70" s="51">
        <f>SUM(B70:K70)</f>
        <v>131605.52</v>
      </c>
    </row>
    <row r="71" spans="1:12" ht="18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2021-11-06T12:38:59Z</dcterms:modified>
  <cp:category/>
  <cp:version/>
  <cp:contentType/>
  <cp:contentStatus/>
</cp:coreProperties>
</file>