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<sst xmlns="http://schemas.openxmlformats.org/spreadsheetml/2006/main" count="80" uniqueCount="79">
  <si>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</si>
  <si>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</si>
  <si>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</si>
  <si>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</si>
  <si>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</si>
  <si>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</si>
  <si>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</si>
  <si>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</si>
  <si>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</si>
  <si>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</si>
  <si>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</si>
  <si>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</si>
  <si>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</si>
  <si>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</si>
  <si>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</si>
  <si>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</si>
  <si>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</si>
  <si>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</si>
  <si>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</si>
  <si>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</si>
  <si>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</si>
  <si>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</si>
  <si>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</si>
  <si>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</si>
  <si>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</si>
  <si>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</si>
  <si>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</si>
  <si>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</si>
  <si>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</si>
  <si>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</si>
  <si>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</si>
  <si>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</si>
  <si>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</si>
  <si>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</si>
  <si>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</si>
  <si>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</si>
  <si>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</si>
  <si>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</si>
  <si>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</si>
  <si>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</si>
  <si>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</si>
  <si>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</si>
  <si>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</si>
  <si>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</si>
  <si>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</si>
  <si>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</si>
  <si>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</si>
  <si>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</si>
  <si>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</si>
  <si>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</si>
  <si>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</si>
  <si>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</si>
  <si>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</si>
  <si>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</si>
  <si>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</si>
  <si>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</si>
  <si>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</si>
  <si>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</si>
  <si>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</si>
  <si>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</si>
  <si>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</si>
  <si>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</si>
  <si>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</si>
  <si>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</si>
  <si>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</si>
  <si>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</si>
  <si>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</si>
  <si>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</si>
  <si>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</si>
  <si>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</si>
  <si>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</si>
  <si>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</si>
  <si>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</si>
  <si>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</si>
  <si>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</si>
  <si>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</si>
  <si>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30/10/21 - VENCIMENTO 08/11/21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</si>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</sst>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44351</v>
      </c>
      <c r="C7" s="10">
        <f>C8+C11</f>
        <v>55283</v>
      </c>
      <c r="D7" s="10">
        <f aca="true" t="shared" si="0" ref="D7:K7">D8+D11</f>
        <v>158888</v>
      </c>
      <c r="E7" s="10">
        <f t="shared" si="0"/>
        <v>149948</v>
      </c>
      <c r="F7" s="10">
        <f t="shared" si="0"/>
        <v>147551</v>
      </c>
      <c r="G7" s="10">
        <f t="shared" si="0"/>
        <v>66461</v>
      </c>
      <c r="H7" s="10">
        <f t="shared" si="0"/>
        <v>32798</v>
      </c>
      <c r="I7" s="10">
        <f t="shared" si="0"/>
        <v>61941</v>
      </c>
      <c r="J7" s="10">
        <f t="shared" si="0"/>
        <v>40034</v>
      </c>
      <c r="K7" s="10">
        <f t="shared" si="0"/>
        <v>116680</v>
      </c>
      <c r="L7" s="10">
        <f>SUM(B7:K7)</f>
        <v>873935</v>
      </c>
      <c r="M7" s="11"/>
    </row>
    <row r="8" spans="1:13" ht="17.25" customHeight="1">
      <c r="A8" s="12" t="s">
        <v>18</v>
      </c>
      <c r="B8" s="13">
        <f>B9+B10</f>
        <v>4741</v>
      </c>
      <c r="C8" s="13">
        <f aca="true" t="shared" si="1" ref="C8:K8">C9+C10</f>
        <v>4996</v>
      </c>
      <c r="D8" s="13">
        <f t="shared" si="1"/>
        <v>15783</v>
      </c>
      <c r="E8" s="13">
        <f t="shared" si="1"/>
        <v>13281</v>
      </c>
      <c r="F8" s="13">
        <f t="shared" si="1"/>
        <v>12697</v>
      </c>
      <c r="G8" s="13">
        <f t="shared" si="1"/>
        <v>6702</v>
      </c>
      <c r="H8" s="13">
        <f t="shared" si="1"/>
        <v>2829</v>
      </c>
      <c r="I8" s="13">
        <f t="shared" si="1"/>
        <v>4085</v>
      </c>
      <c r="J8" s="13">
        <f t="shared" si="1"/>
        <v>3215</v>
      </c>
      <c r="K8" s="13">
        <f t="shared" si="1"/>
        <v>9096</v>
      </c>
      <c r="L8" s="13">
        <f>SUM(B8:K8)</f>
        <v>77425</v>
      </c>
      <c r="M8"/>
    </row>
    <row r="9" spans="1:13" ht="17.25" customHeight="1">
      <c r="A9" s="14" t="s">
        <v>19</v>
      </c>
      <c r="B9" s="15">
        <v>4740</v>
      </c>
      <c r="C9" s="15">
        <v>4996</v>
      </c>
      <c r="D9" s="15">
        <v>15783</v>
      </c>
      <c r="E9" s="15">
        <v>13281</v>
      </c>
      <c r="F9" s="15">
        <v>12697</v>
      </c>
      <c r="G9" s="15">
        <v>6702</v>
      </c>
      <c r="H9" s="15">
        <v>2825</v>
      </c>
      <c r="I9" s="15">
        <v>4085</v>
      </c>
      <c r="J9" s="15">
        <v>3215</v>
      </c>
      <c r="K9" s="15">
        <v>9096</v>
      </c>
      <c r="L9" s="13">
        <f>SUM(B9:K9)</f>
        <v>77420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39610</v>
      </c>
      <c r="C11" s="15">
        <v>50287</v>
      </c>
      <c r="D11" s="15">
        <v>143105</v>
      </c>
      <c r="E11" s="15">
        <v>136667</v>
      </c>
      <c r="F11" s="15">
        <v>134854</v>
      </c>
      <c r="G11" s="15">
        <v>59759</v>
      </c>
      <c r="H11" s="15">
        <v>29969</v>
      </c>
      <c r="I11" s="15">
        <v>57856</v>
      </c>
      <c r="J11" s="15">
        <v>36819</v>
      </c>
      <c r="K11" s="15">
        <v>107584</v>
      </c>
      <c r="L11" s="13">
        <f>SUM(B11:K11)</f>
        <v>796510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1.079450518485344</v>
      </c>
      <c r="C15" s="22">
        <v>1.274818593149739</v>
      </c>
      <c r="D15" s="22">
        <v>1.243105282461087</v>
      </c>
      <c r="E15" s="22">
        <v>1.167277215487155</v>
      </c>
      <c r="F15" s="22">
        <v>1.31638846897309</v>
      </c>
      <c r="G15" s="22">
        <v>1.285900800037048</v>
      </c>
      <c r="H15" s="22">
        <v>1.29092815527309</v>
      </c>
      <c r="I15" s="22">
        <v>1.218718703174411</v>
      </c>
      <c r="J15" s="22">
        <v>1.468311567085929</v>
      </c>
      <c r="K15" s="22">
        <v>1.148474949127087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284570.92</v>
      </c>
      <c r="C17" s="25">
        <f aca="true" t="shared" si="2" ref="C17:K17">C18+C19+C20+C21+C22+C23+C24</f>
        <v>224122.07</v>
      </c>
      <c r="D17" s="25">
        <f t="shared" si="2"/>
        <v>756619.5</v>
      </c>
      <c r="E17" s="25">
        <f t="shared" si="2"/>
        <v>676548.6999999998</v>
      </c>
      <c r="F17" s="25">
        <f t="shared" si="2"/>
        <v>666074.77</v>
      </c>
      <c r="G17" s="25">
        <f t="shared" si="2"/>
        <v>323318.87999999995</v>
      </c>
      <c r="H17" s="25">
        <f t="shared" si="2"/>
        <v>177654.69</v>
      </c>
      <c r="I17" s="25">
        <f t="shared" si="2"/>
        <v>256369.90000000002</v>
      </c>
      <c r="J17" s="25">
        <f t="shared" si="2"/>
        <v>219389.18000000002</v>
      </c>
      <c r="K17" s="25">
        <f t="shared" si="2"/>
        <v>403812.79</v>
      </c>
      <c r="L17" s="25">
        <f>L18+L19+L20+L21+L22+L23+L24</f>
        <v>3988481.4000000004</v>
      </c>
      <c r="M17"/>
    </row>
    <row r="18" spans="1:13" ht="17.25" customHeight="1">
      <c r="A18" s="26" t="s">
        <v>24</v>
      </c>
      <c r="B18" s="33">
        <f aca="true" t="shared" si="3" ref="B18:K18">ROUND(B13*B7,2)</f>
        <v>261755.17</v>
      </c>
      <c r="C18" s="33">
        <f t="shared" si="3"/>
        <v>172095.98</v>
      </c>
      <c r="D18" s="33">
        <f t="shared" si="3"/>
        <v>588695.93</v>
      </c>
      <c r="E18" s="33">
        <f t="shared" si="3"/>
        <v>562754.84</v>
      </c>
      <c r="F18" s="33">
        <f t="shared" si="3"/>
        <v>489279.12</v>
      </c>
      <c r="G18" s="33">
        <f t="shared" si="3"/>
        <v>242330.1</v>
      </c>
      <c r="H18" s="33">
        <f t="shared" si="3"/>
        <v>131733.17</v>
      </c>
      <c r="I18" s="33">
        <f t="shared" si="3"/>
        <v>206269.72</v>
      </c>
      <c r="J18" s="33">
        <f t="shared" si="3"/>
        <v>143577.94</v>
      </c>
      <c r="K18" s="33">
        <f t="shared" si="3"/>
        <v>341709.05</v>
      </c>
      <c r="L18" s="33">
        <f aca="true" t="shared" si="4" ref="L18:L24">SUM(B18:K18)</f>
        <v>3140201.02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20796.58</v>
      </c>
      <c r="C19" s="33">
        <f t="shared" si="5"/>
        <v>47295.18</v>
      </c>
      <c r="D19" s="33">
        <f t="shared" si="5"/>
        <v>143115.09</v>
      </c>
      <c r="E19" s="33">
        <f t="shared" si="5"/>
        <v>94136.06</v>
      </c>
      <c r="F19" s="33">
        <f t="shared" si="5"/>
        <v>154802.27</v>
      </c>
      <c r="G19" s="33">
        <f t="shared" si="5"/>
        <v>69282.37</v>
      </c>
      <c r="H19" s="33">
        <f t="shared" si="5"/>
        <v>38324.89</v>
      </c>
      <c r="I19" s="33">
        <f t="shared" si="5"/>
        <v>45115.05</v>
      </c>
      <c r="J19" s="33">
        <f t="shared" si="5"/>
        <v>67239.21</v>
      </c>
      <c r="K19" s="33">
        <f t="shared" si="5"/>
        <v>50735.23</v>
      </c>
      <c r="L19" s="33">
        <f t="shared" si="4"/>
        <v>730841.93</v>
      </c>
      <c r="M19"/>
    </row>
    <row r="20" spans="1:13" ht="17.25" customHeight="1">
      <c r="A20" s="27" t="s">
        <v>26</v>
      </c>
      <c r="B20" s="33">
        <v>677.94</v>
      </c>
      <c r="C20" s="33">
        <v>3389.68</v>
      </c>
      <c r="D20" s="33">
        <v>22126.02</v>
      </c>
      <c r="E20" s="33">
        <v>16975.34</v>
      </c>
      <c r="F20" s="33">
        <v>20652.15</v>
      </c>
      <c r="G20" s="33">
        <v>11706.41</v>
      </c>
      <c r="H20" s="33">
        <v>6255.4</v>
      </c>
      <c r="I20" s="33">
        <v>3643.9</v>
      </c>
      <c r="J20" s="33">
        <v>5889.57</v>
      </c>
      <c r="K20" s="33">
        <v>8686.05</v>
      </c>
      <c r="L20" s="33">
        <f t="shared" si="4"/>
        <v>100002.45999999998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-42789.62</v>
      </c>
      <c r="C27" s="33">
        <f t="shared" si="6"/>
        <v>-23505.280000000002</v>
      </c>
      <c r="D27" s="33">
        <f t="shared" si="6"/>
        <v>-74599.58</v>
      </c>
      <c r="E27" s="33">
        <f t="shared" si="6"/>
        <v>-67597.55</v>
      </c>
      <c r="F27" s="33">
        <f t="shared" si="6"/>
        <v>-60403.5</v>
      </c>
      <c r="G27" s="33">
        <f t="shared" si="6"/>
        <v>-31693.25</v>
      </c>
      <c r="H27" s="33">
        <f t="shared" si="6"/>
        <v>-21482.010000000002</v>
      </c>
      <c r="I27" s="33">
        <f t="shared" si="6"/>
        <v>-19720.53</v>
      </c>
      <c r="J27" s="33">
        <f t="shared" si="6"/>
        <v>-15636.93</v>
      </c>
      <c r="K27" s="33">
        <f t="shared" si="6"/>
        <v>-42769.98</v>
      </c>
      <c r="L27" s="33">
        <f aca="true" t="shared" si="7" ref="L27:L34">SUM(B27:K27)</f>
        <v>-400198.23000000004</v>
      </c>
      <c r="M27"/>
    </row>
    <row r="28" spans="1:13" ht="18.75" customHeight="1">
      <c r="A28" s="27" t="s">
        <v>30</v>
      </c>
      <c r="B28" s="33">
        <f>B29+B30+B31+B32</f>
        <v>-20856</v>
      </c>
      <c r="C28" s="33">
        <f aca="true" t="shared" si="8" ref="C28:K28">C29+C30+C31+C32</f>
        <v>-21982.4</v>
      </c>
      <c r="D28" s="33">
        <f t="shared" si="8"/>
        <v>-69445.2</v>
      </c>
      <c r="E28" s="33">
        <f t="shared" si="8"/>
        <v>-58436.4</v>
      </c>
      <c r="F28" s="33">
        <f t="shared" si="8"/>
        <v>-55866.8</v>
      </c>
      <c r="G28" s="33">
        <f t="shared" si="8"/>
        <v>-29488.8</v>
      </c>
      <c r="H28" s="33">
        <f t="shared" si="8"/>
        <v>-12430</v>
      </c>
      <c r="I28" s="33">
        <f t="shared" si="8"/>
        <v>-17974</v>
      </c>
      <c r="J28" s="33">
        <f t="shared" si="8"/>
        <v>-14146</v>
      </c>
      <c r="K28" s="33">
        <f t="shared" si="8"/>
        <v>-40022.4</v>
      </c>
      <c r="L28" s="33">
        <f t="shared" si="7"/>
        <v>-340648</v>
      </c>
      <c r="M28"/>
    </row>
    <row r="29" spans="1:13" s="36" customFormat="1" ht="18.75" customHeight="1">
      <c r="A29" s="34" t="s">
        <v>58</v>
      </c>
      <c r="B29" s="33">
        <f>-ROUND((B9)*$E$3,2)</f>
        <v>-20856</v>
      </c>
      <c r="C29" s="33">
        <f aca="true" t="shared" si="9" ref="C29:K29">-ROUND((C9)*$E$3,2)</f>
        <v>-21982.4</v>
      </c>
      <c r="D29" s="33">
        <f t="shared" si="9"/>
        <v>-69445.2</v>
      </c>
      <c r="E29" s="33">
        <f t="shared" si="9"/>
        <v>-58436.4</v>
      </c>
      <c r="F29" s="33">
        <f t="shared" si="9"/>
        <v>-55866.8</v>
      </c>
      <c r="G29" s="33">
        <f t="shared" si="9"/>
        <v>-29488.8</v>
      </c>
      <c r="H29" s="33">
        <f t="shared" si="9"/>
        <v>-12430</v>
      </c>
      <c r="I29" s="33">
        <f t="shared" si="9"/>
        <v>-17974</v>
      </c>
      <c r="J29" s="33">
        <f t="shared" si="9"/>
        <v>-14146</v>
      </c>
      <c r="K29" s="33">
        <f t="shared" si="9"/>
        <v>-40022.4</v>
      </c>
      <c r="L29" s="33">
        <f t="shared" si="7"/>
        <v>-340648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SUM(B34:B46)</f>
        <v>-21933.620000000003</v>
      </c>
      <c r="C33" s="38">
        <f aca="true" t="shared" si="10" ref="C33:K33">SUM(C34:C46)</f>
        <v>-1522.88</v>
      </c>
      <c r="D33" s="38">
        <f t="shared" si="10"/>
        <v>-5154.38</v>
      </c>
      <c r="E33" s="38">
        <f t="shared" si="10"/>
        <v>-9161.15</v>
      </c>
      <c r="F33" s="38">
        <f t="shared" si="10"/>
        <v>-4536.7</v>
      </c>
      <c r="G33" s="38">
        <f t="shared" si="10"/>
        <v>-2204.4500000000003</v>
      </c>
      <c r="H33" s="38">
        <f t="shared" si="10"/>
        <v>-9052.01</v>
      </c>
      <c r="I33" s="38">
        <f t="shared" si="10"/>
        <v>-1746.5300000000002</v>
      </c>
      <c r="J33" s="38">
        <f t="shared" si="10"/>
        <v>-1490.9299999999998</v>
      </c>
      <c r="K33" s="38">
        <f t="shared" si="10"/>
        <v>-2747.58</v>
      </c>
      <c r="L33" s="33">
        <f t="shared" si="7"/>
        <v>-59550.23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-2360.57</v>
      </c>
      <c r="C44" s="33">
        <v>-1854.73</v>
      </c>
      <c r="D44" s="33">
        <v>-6277.56</v>
      </c>
      <c r="E44" s="33">
        <v>-5603.11</v>
      </c>
      <c r="F44" s="33">
        <v>-5525.29</v>
      </c>
      <c r="G44" s="33">
        <v>-2684.82</v>
      </c>
      <c r="H44" s="33">
        <v>-1478.6</v>
      </c>
      <c r="I44" s="33">
        <v>-2127.11</v>
      </c>
      <c r="J44" s="33">
        <v>-1815.82</v>
      </c>
      <c r="K44" s="33">
        <v>-3346.3</v>
      </c>
      <c r="L44" s="33">
        <f t="shared" si="11"/>
        <v>-33073.91</v>
      </c>
    </row>
    <row r="45" spans="1:12" ht="18.75" customHeight="1">
      <c r="A45" s="37" t="s">
        <v>77</v>
      </c>
      <c r="B45" s="33">
        <v>422.35</v>
      </c>
      <c r="C45" s="33">
        <v>331.85</v>
      </c>
      <c r="D45" s="33">
        <v>1123.18</v>
      </c>
      <c r="E45" s="33">
        <v>1002.51</v>
      </c>
      <c r="F45" s="33">
        <v>988.59</v>
      </c>
      <c r="G45" s="33">
        <v>480.37</v>
      </c>
      <c r="H45" s="33">
        <v>264.55</v>
      </c>
      <c r="I45" s="33">
        <v>380.58</v>
      </c>
      <c r="J45" s="33">
        <v>324.89</v>
      </c>
      <c r="K45" s="33">
        <v>598.72</v>
      </c>
      <c r="L45" s="33">
        <f t="shared" si="11"/>
        <v>5917.590000000001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241781.3</v>
      </c>
      <c r="C49" s="41">
        <f aca="true" t="shared" si="12" ref="C49:K49">IF(C17+C27+C40+C50&lt;0,0,C17+C27+C50)</f>
        <v>200616.79</v>
      </c>
      <c r="D49" s="41">
        <f t="shared" si="12"/>
        <v>682019.92</v>
      </c>
      <c r="E49" s="41">
        <f t="shared" si="12"/>
        <v>608951.1499999998</v>
      </c>
      <c r="F49" s="41">
        <f t="shared" si="12"/>
        <v>605671.27</v>
      </c>
      <c r="G49" s="41">
        <f t="shared" si="12"/>
        <v>291625.62999999995</v>
      </c>
      <c r="H49" s="41">
        <f t="shared" si="12"/>
        <v>156172.68</v>
      </c>
      <c r="I49" s="41">
        <f t="shared" si="12"/>
        <v>236649.37000000002</v>
      </c>
      <c r="J49" s="41">
        <f t="shared" si="12"/>
        <v>203752.25000000003</v>
      </c>
      <c r="K49" s="41">
        <f t="shared" si="12"/>
        <v>361042.81</v>
      </c>
      <c r="L49" s="42">
        <f>SUM(B49:K49)</f>
        <v>3588283.17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241781.3</v>
      </c>
      <c r="C55" s="41">
        <f aca="true" t="shared" si="14" ref="C55:J55">SUM(C56:C67)</f>
        <v>200616.78</v>
      </c>
      <c r="D55" s="41">
        <f t="shared" si="14"/>
        <v>682019.92</v>
      </c>
      <c r="E55" s="41">
        <f t="shared" si="14"/>
        <v>608951.16</v>
      </c>
      <c r="F55" s="41">
        <f t="shared" si="14"/>
        <v>605671.27</v>
      </c>
      <c r="G55" s="41">
        <f t="shared" si="14"/>
        <v>291625.63</v>
      </c>
      <c r="H55" s="41">
        <f t="shared" si="14"/>
        <v>156172.67</v>
      </c>
      <c r="I55" s="41">
        <f>SUM(I56:I70)</f>
        <v>236649.37</v>
      </c>
      <c r="J55" s="41">
        <f t="shared" si="14"/>
        <v>203752.25</v>
      </c>
      <c r="K55" s="41">
        <f>SUM(K56:K69)</f>
        <v>361042.81</v>
      </c>
      <c r="L55" s="46">
        <f>SUM(B55:K55)</f>
        <v>3588283.16</v>
      </c>
      <c r="M55" s="40"/>
    </row>
    <row r="56" spans="1:13" ht="18.75" customHeight="1">
      <c r="A56" s="47" t="s">
        <v>51</v>
      </c>
      <c r="B56" s="48">
        <v>241781.3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241781.3</v>
      </c>
      <c r="M56" s="40"/>
    </row>
    <row r="57" spans="1:12" ht="18.75" customHeight="1">
      <c r="A57" s="47" t="s">
        <v>61</v>
      </c>
      <c r="B57" s="17">
        <v>0</v>
      </c>
      <c r="C57" s="48">
        <v>175238.76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175238.76</v>
      </c>
    </row>
    <row r="58" spans="1:12" ht="18.75" customHeight="1">
      <c r="A58" s="47" t="s">
        <v>62</v>
      </c>
      <c r="B58" s="17">
        <v>0</v>
      </c>
      <c r="C58" s="48">
        <v>25378.02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25378.02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682019.92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682019.92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608951.16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608951.16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605671.27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605671.27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291625.63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291625.63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156172.67</v>
      </c>
      <c r="I63" s="17">
        <v>0</v>
      </c>
      <c r="J63" s="17">
        <v>0</v>
      </c>
      <c r="K63" s="17">
        <v>0</v>
      </c>
      <c r="L63" s="46">
        <f t="shared" si="15"/>
        <v>156172.67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203752.25</v>
      </c>
      <c r="K65" s="17">
        <v>0</v>
      </c>
      <c r="L65" s="46">
        <f t="shared" si="15"/>
        <v>203752.25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177705.27</v>
      </c>
      <c r="L66" s="46">
        <f t="shared" si="15"/>
        <v>177705.27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183337.54</v>
      </c>
      <c r="L67" s="46">
        <f t="shared" si="15"/>
        <v>183337.54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236649.37</v>
      </c>
      <c r="J70" s="53">
        <v>0</v>
      </c>
      <c r="K70" s="53">
        <v>0</v>
      </c>
      <c r="L70" s="51">
        <f>SUM(B70:K70)</f>
        <v>236649.37</v>
      </c>
    </row>
    <row r="71" spans="1:12" ht="18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2021-11-06T12:38:02Z</dcterms:modified>
  <cp:category/>
  <cp:version/>
  <cp:contentType/>
  <cp:contentStatus/>
</cp:coreProperties>
</file>