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<sst xmlns="http://schemas.openxmlformats.org/spreadsheetml/2006/main" count="81" uniqueCount="80">
  <si>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</si>
  <si>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</si>
  <si>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</si>
  <si>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</si>
  <si>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</si>
  <si>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</si>
  <si>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</si>
  <si>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</si>
  <si>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</si>
  <si>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</si>
  <si>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</si>
  <si>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</si>
  <si>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</si>
  <si>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</si>
  <si>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</si>
  <si>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</si>
  <si>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</si>
  <si>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</si>
  <si>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</si>
  <si>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</si>
  <si>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</si>
  <si>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</si>
  <si>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</si>
  <si>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</si>
  <si>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</si>
  <si>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</si>
  <si>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</si>
  <si>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</si>
  <si>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</si>
  <si>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</si>
  <si>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</si>
  <si>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</si>
  <si>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</si>
  <si>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</si>
  <si>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</si>
  <si>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</si>
  <si>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</si>
  <si>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</si>
  <si>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</si>
  <si>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</si>
  <si>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</si>
  <si>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</si>
  <si>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</si>
  <si>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</si>
  <si>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</si>
  <si>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</si>
  <si>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</si>
  <si>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</si>
  <si>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</si>
  <si>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</si>
  <si>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</si>
  <si>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</si>
  <si>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</si>
  <si>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</si>
  <si>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</si>
  <si>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</si>
  <si>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</si>
  <si>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</si>
  <si>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</si>
  <si>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</si>
  <si>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</si>
  <si>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</si>
  <si>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</si>
  <si>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</si>
  <si>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</si>
  <si>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</si>
  <si>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</si>
  <si>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</si>
  <si>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</si>
  <si>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</si>
  <si>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</si>
  <si>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</si>
  <si>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</si>
  <si>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</si>
  <si>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</si>
  <si>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</si>
  <si>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29/10/21 - VENCIMENTO 08/11/21</t>
  </si>
  <si>
    <t>5.2.12. Amortização dos Investimentos</t>
  </si>
  <si>
    <t>7.15. Consórcio KBPX</t>
  </si>
  <si>
    <t>¹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</si>
</sst>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78789</v>
      </c>
      <c r="C7" s="10">
        <f>C8+C11</f>
        <v>94827</v>
      </c>
      <c r="D7" s="10">
        <f aca="true" t="shared" si="0" ref="D7:K7">D8+D11</f>
        <v>271292</v>
      </c>
      <c r="E7" s="10">
        <f t="shared" si="0"/>
        <v>231833</v>
      </c>
      <c r="F7" s="10">
        <f t="shared" si="0"/>
        <v>246025</v>
      </c>
      <c r="G7" s="10">
        <f t="shared" si="0"/>
        <v>126041</v>
      </c>
      <c r="H7" s="10">
        <f t="shared" si="0"/>
        <v>65937</v>
      </c>
      <c r="I7" s="10">
        <f t="shared" si="0"/>
        <v>111170</v>
      </c>
      <c r="J7" s="10">
        <f t="shared" si="0"/>
        <v>100628</v>
      </c>
      <c r="K7" s="10">
        <f t="shared" si="0"/>
        <v>193436</v>
      </c>
      <c r="L7" s="10">
        <f>SUM(B7:K7)</f>
        <v>1519978</v>
      </c>
      <c r="M7" s="11"/>
    </row>
    <row r="8" spans="1:13" ht="17.25" customHeight="1">
      <c r="A8" s="12" t="s">
        <v>18</v>
      </c>
      <c r="B8" s="13">
        <f>B9+B10</f>
        <v>6355</v>
      </c>
      <c r="C8" s="13">
        <f aca="true" t="shared" si="1" ref="C8:K8">C9+C10</f>
        <v>7155</v>
      </c>
      <c r="D8" s="13">
        <f t="shared" si="1"/>
        <v>21661</v>
      </c>
      <c r="E8" s="13">
        <f t="shared" si="1"/>
        <v>16692</v>
      </c>
      <c r="F8" s="13">
        <f t="shared" si="1"/>
        <v>16672</v>
      </c>
      <c r="G8" s="13">
        <f t="shared" si="1"/>
        <v>10567</v>
      </c>
      <c r="H8" s="13">
        <f t="shared" si="1"/>
        <v>4943</v>
      </c>
      <c r="I8" s="13">
        <f t="shared" si="1"/>
        <v>6073</v>
      </c>
      <c r="J8" s="13">
        <f t="shared" si="1"/>
        <v>7087</v>
      </c>
      <c r="K8" s="13">
        <f t="shared" si="1"/>
        <v>13233</v>
      </c>
      <c r="L8" s="13">
        <f>SUM(B8:K8)</f>
        <v>110438</v>
      </c>
      <c r="M8"/>
    </row>
    <row r="9" spans="1:13" ht="17.25" customHeight="1">
      <c r="A9" s="14" t="s">
        <v>19</v>
      </c>
      <c r="B9" s="15">
        <v>6350</v>
      </c>
      <c r="C9" s="15">
        <v>7155</v>
      </c>
      <c r="D9" s="15">
        <v>21661</v>
      </c>
      <c r="E9" s="15">
        <v>16692</v>
      </c>
      <c r="F9" s="15">
        <v>16672</v>
      </c>
      <c r="G9" s="15">
        <v>10567</v>
      </c>
      <c r="H9" s="15">
        <v>4934</v>
      </c>
      <c r="I9" s="15">
        <v>6073</v>
      </c>
      <c r="J9" s="15">
        <v>7087</v>
      </c>
      <c r="K9" s="15">
        <v>13233</v>
      </c>
      <c r="L9" s="13">
        <f>SUM(B9:K9)</f>
        <v>110424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72434</v>
      </c>
      <c r="C11" s="15">
        <v>87672</v>
      </c>
      <c r="D11" s="15">
        <v>249631</v>
      </c>
      <c r="E11" s="15">
        <v>215141</v>
      </c>
      <c r="F11" s="15">
        <v>229353</v>
      </c>
      <c r="G11" s="15">
        <v>115474</v>
      </c>
      <c r="H11" s="15">
        <v>60994</v>
      </c>
      <c r="I11" s="15">
        <v>105097</v>
      </c>
      <c r="J11" s="15">
        <v>93541</v>
      </c>
      <c r="K11" s="15">
        <v>180203</v>
      </c>
      <c r="L11" s="13">
        <f>SUM(B11:K11)</f>
        <v>1409540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1.074695250892212</v>
      </c>
      <c r="C15" s="22">
        <v>1.274818593149739</v>
      </c>
      <c r="D15" s="22">
        <v>1.245248569145868</v>
      </c>
      <c r="E15" s="22">
        <v>1.159443136225241</v>
      </c>
      <c r="F15" s="22">
        <v>1.318995210291271</v>
      </c>
      <c r="G15" s="22">
        <v>1.295679501374379</v>
      </c>
      <c r="H15" s="22">
        <v>1.266260748190187</v>
      </c>
      <c r="I15" s="22">
        <v>1.230003114276224</v>
      </c>
      <c r="J15" s="22">
        <v>1.45040529328206</v>
      </c>
      <c r="K15" s="22">
        <v>1.170281451722949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502766.27999999997</v>
      </c>
      <c r="C17" s="25">
        <f aca="true" t="shared" si="2" ref="C17:K17">C18+C19+C20+C21+C22+C23+C24</f>
        <v>382959.52</v>
      </c>
      <c r="D17" s="25">
        <f t="shared" si="2"/>
        <v>1283335.06</v>
      </c>
      <c r="E17" s="25">
        <f t="shared" si="2"/>
        <v>1032455.75</v>
      </c>
      <c r="F17" s="25">
        <f t="shared" si="2"/>
        <v>1107933.3599999999</v>
      </c>
      <c r="G17" s="25">
        <f t="shared" si="2"/>
        <v>614213.17</v>
      </c>
      <c r="H17" s="25">
        <f t="shared" si="2"/>
        <v>347759.74</v>
      </c>
      <c r="I17" s="25">
        <f t="shared" si="2"/>
        <v>461315.69999999995</v>
      </c>
      <c r="J17" s="25">
        <f t="shared" si="2"/>
        <v>535910.2</v>
      </c>
      <c r="K17" s="25">
        <f t="shared" si="2"/>
        <v>679600.3200000001</v>
      </c>
      <c r="L17" s="25">
        <f>L18+L19+L20+L21+L22+L23+L24</f>
        <v>6948249.100000001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465004.8</v>
      </c>
      <c r="C18" s="33">
        <f t="shared" si="3"/>
        <v>295196.45</v>
      </c>
      <c r="D18" s="33">
        <f t="shared" si="3"/>
        <v>1005163.99</v>
      </c>
      <c r="E18" s="33">
        <f t="shared" si="3"/>
        <v>870069.25</v>
      </c>
      <c r="F18" s="33">
        <f t="shared" si="3"/>
        <v>815818.9</v>
      </c>
      <c r="G18" s="33">
        <f t="shared" si="3"/>
        <v>459570.69</v>
      </c>
      <c r="H18" s="33">
        <f t="shared" si="3"/>
        <v>264835.96</v>
      </c>
      <c r="I18" s="33">
        <f t="shared" si="3"/>
        <v>370207.22</v>
      </c>
      <c r="J18" s="33">
        <f t="shared" si="3"/>
        <v>360892.26</v>
      </c>
      <c r="K18" s="33">
        <f t="shared" si="3"/>
        <v>566496.67</v>
      </c>
      <c r="L18" s="33">
        <f aca="true" t="shared" si="4" ref="L18:L24">SUM(B18:K18)</f>
        <v>5473256.1899999995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34733.65</v>
      </c>
      <c r="C19" s="33">
        <f t="shared" si="5"/>
        <v>81125.47</v>
      </c>
      <c r="D19" s="33">
        <f t="shared" si="5"/>
        <v>246515.03</v>
      </c>
      <c r="E19" s="33">
        <f t="shared" si="5"/>
        <v>138726.57</v>
      </c>
      <c r="F19" s="33">
        <f t="shared" si="5"/>
        <v>260242.32</v>
      </c>
      <c r="G19" s="33">
        <f t="shared" si="5"/>
        <v>135885.63</v>
      </c>
      <c r="H19" s="33">
        <f t="shared" si="5"/>
        <v>70515.42</v>
      </c>
      <c r="I19" s="33">
        <f t="shared" si="5"/>
        <v>85148.81</v>
      </c>
      <c r="J19" s="33">
        <f t="shared" si="5"/>
        <v>162547.78</v>
      </c>
      <c r="K19" s="33">
        <f t="shared" si="5"/>
        <v>96463.88</v>
      </c>
      <c r="L19" s="33">
        <f t="shared" si="4"/>
        <v>1311904.56</v>
      </c>
      <c r="M19"/>
    </row>
    <row r="20" spans="1:13" ht="17.25" customHeight="1">
      <c r="A20" s="27" t="s">
        <v>26</v>
      </c>
      <c r="B20" s="33">
        <v>1686.6</v>
      </c>
      <c r="C20" s="33">
        <v>5296.37</v>
      </c>
      <c r="D20" s="33">
        <v>28973.58</v>
      </c>
      <c r="E20" s="33">
        <v>20977.47</v>
      </c>
      <c r="F20" s="33">
        <v>30530.91</v>
      </c>
      <c r="G20" s="33">
        <v>18756.85</v>
      </c>
      <c r="H20" s="33">
        <v>11067.13</v>
      </c>
      <c r="I20" s="33">
        <v>4618.44</v>
      </c>
      <c r="J20" s="33">
        <v>9787.7</v>
      </c>
      <c r="K20" s="33">
        <v>13957.31</v>
      </c>
      <c r="L20" s="33">
        <f t="shared" si="4"/>
        <v>145652.36000000002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-321312.77999999997</v>
      </c>
      <c r="C27" s="33">
        <f t="shared" si="6"/>
        <v>-33100.72</v>
      </c>
      <c r="D27" s="33">
        <f t="shared" si="6"/>
        <v>-100739.65999999999</v>
      </c>
      <c r="E27" s="33">
        <f t="shared" si="6"/>
        <v>-82382.3</v>
      </c>
      <c r="F27" s="33">
        <f t="shared" si="6"/>
        <v>-78053.24</v>
      </c>
      <c r="G27" s="33">
        <f t="shared" si="6"/>
        <v>-49093.29</v>
      </c>
      <c r="H27" s="33">
        <f t="shared" si="6"/>
        <v>-31017.19</v>
      </c>
      <c r="I27" s="33">
        <f t="shared" si="6"/>
        <v>-40352.16</v>
      </c>
      <c r="J27" s="33">
        <f t="shared" si="6"/>
        <v>-33451.15</v>
      </c>
      <c r="K27" s="33">
        <f t="shared" si="6"/>
        <v>-61100.57</v>
      </c>
      <c r="L27" s="33">
        <f aca="true" t="shared" si="7" ref="L27:L34">SUM(B27:K27)</f>
        <v>-830603.0599999999</v>
      </c>
      <c r="M27"/>
    </row>
    <row r="28" spans="1:13" ht="18.75" customHeight="1">
      <c r="A28" s="27" t="s">
        <v>30</v>
      </c>
      <c r="B28" s="33">
        <f>B29+B30+B31+B32</f>
        <v>-27940</v>
      </c>
      <c r="C28" s="33">
        <f aca="true" t="shared" si="8" ref="C28:K28">C29+C30+C31+C32</f>
        <v>-31482</v>
      </c>
      <c r="D28" s="33">
        <f t="shared" si="8"/>
        <v>-95308.4</v>
      </c>
      <c r="E28" s="33">
        <f t="shared" si="8"/>
        <v>-73444.8</v>
      </c>
      <c r="F28" s="33">
        <f t="shared" si="8"/>
        <v>-73356.8</v>
      </c>
      <c r="G28" s="33">
        <f t="shared" si="8"/>
        <v>-46494.8</v>
      </c>
      <c r="H28" s="33">
        <f t="shared" si="8"/>
        <v>-21709.6</v>
      </c>
      <c r="I28" s="33">
        <f t="shared" si="8"/>
        <v>-38403.3</v>
      </c>
      <c r="J28" s="33">
        <f t="shared" si="8"/>
        <v>-31182.8</v>
      </c>
      <c r="K28" s="33">
        <f t="shared" si="8"/>
        <v>-58225.2</v>
      </c>
      <c r="L28" s="33">
        <f t="shared" si="7"/>
        <v>-497547.69999999995</v>
      </c>
      <c r="M28"/>
    </row>
    <row r="29" spans="1:13" s="36" customFormat="1" ht="18.75" customHeight="1">
      <c r="A29" s="34" t="s">
        <v>58</v>
      </c>
      <c r="B29" s="33">
        <f>-ROUND((B9)*$E$3,2)</f>
        <v>-27940</v>
      </c>
      <c r="C29" s="33">
        <f aca="true" t="shared" si="9" ref="C29:K29">-ROUND((C9)*$E$3,2)</f>
        <v>-31482</v>
      </c>
      <c r="D29" s="33">
        <f t="shared" si="9"/>
        <v>-95308.4</v>
      </c>
      <c r="E29" s="33">
        <f t="shared" si="9"/>
        <v>-73444.8</v>
      </c>
      <c r="F29" s="33">
        <f t="shared" si="9"/>
        <v>-73356.8</v>
      </c>
      <c r="G29" s="33">
        <f t="shared" si="9"/>
        <v>-46494.8</v>
      </c>
      <c r="H29" s="33">
        <f t="shared" si="9"/>
        <v>-21709.6</v>
      </c>
      <c r="I29" s="33">
        <f t="shared" si="9"/>
        <v>-26721.2</v>
      </c>
      <c r="J29" s="33">
        <f t="shared" si="9"/>
        <v>-31182.8</v>
      </c>
      <c r="K29" s="33">
        <f t="shared" si="9"/>
        <v>-58225.2</v>
      </c>
      <c r="L29" s="33">
        <f t="shared" si="7"/>
        <v>-485865.6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-152.05</v>
      </c>
      <c r="J31" s="17">
        <v>0</v>
      </c>
      <c r="K31" s="17">
        <v>0</v>
      </c>
      <c r="L31" s="33">
        <f t="shared" si="7"/>
        <v>-152.05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-11530.05</v>
      </c>
      <c r="J32" s="17">
        <v>0</v>
      </c>
      <c r="K32" s="17">
        <v>0</v>
      </c>
      <c r="L32" s="33">
        <f t="shared" si="7"/>
        <v>-11530.05</v>
      </c>
      <c r="M32"/>
    </row>
    <row r="33" spans="1:13" s="36" customFormat="1" ht="18.75" customHeight="1">
      <c r="A33" s="27" t="s">
        <v>34</v>
      </c>
      <c r="B33" s="38">
        <f>SUM(B34:B46)</f>
        <v>-22125.3</v>
      </c>
      <c r="C33" s="38">
        <f aca="true" t="shared" si="10" ref="C33:K33">SUM(C34:C46)</f>
        <v>-1618.72</v>
      </c>
      <c r="D33" s="38">
        <f t="shared" si="10"/>
        <v>-5431.26</v>
      </c>
      <c r="E33" s="38">
        <f t="shared" si="10"/>
        <v>-8937.499999999998</v>
      </c>
      <c r="F33" s="38">
        <f t="shared" si="10"/>
        <v>-4696.4400000000005</v>
      </c>
      <c r="G33" s="38">
        <f t="shared" si="10"/>
        <v>-2598.49</v>
      </c>
      <c r="H33" s="38">
        <f t="shared" si="10"/>
        <v>-9307.59</v>
      </c>
      <c r="I33" s="38">
        <f t="shared" si="10"/>
        <v>-1948.86</v>
      </c>
      <c r="J33" s="38">
        <f t="shared" si="10"/>
        <v>-2268.35</v>
      </c>
      <c r="K33" s="38">
        <f t="shared" si="10"/>
        <v>-2875.37</v>
      </c>
      <c r="L33" s="33">
        <f t="shared" si="7"/>
        <v>-61807.880000000005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5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8">
        <v>-2594.03</v>
      </c>
      <c r="C44" s="38">
        <v>-1971.46</v>
      </c>
      <c r="D44" s="38">
        <v>-6614.78</v>
      </c>
      <c r="E44" s="38">
        <v>-5330.73</v>
      </c>
      <c r="F44" s="38">
        <v>-5719.84</v>
      </c>
      <c r="G44" s="38">
        <v>-3164.72</v>
      </c>
      <c r="H44" s="38">
        <v>-1789.88</v>
      </c>
      <c r="I44" s="38">
        <v>-2373.54</v>
      </c>
      <c r="J44" s="38">
        <v>-2762.64</v>
      </c>
      <c r="K44" s="38">
        <v>-3501.94</v>
      </c>
      <c r="L44" s="38">
        <f t="shared" si="11"/>
        <v>-35823.560000000005</v>
      </c>
    </row>
    <row r="45" spans="1:12" ht="18.75" customHeight="1">
      <c r="A45" s="37" t="s">
        <v>77</v>
      </c>
      <c r="B45" s="38">
        <v>464.13</v>
      </c>
      <c r="C45" s="38">
        <v>352.74</v>
      </c>
      <c r="D45" s="38">
        <v>1183.52</v>
      </c>
      <c r="E45" s="38">
        <v>953.78</v>
      </c>
      <c r="F45" s="38">
        <v>1023.4</v>
      </c>
      <c r="G45" s="38">
        <v>566.23</v>
      </c>
      <c r="H45" s="38">
        <v>320.25</v>
      </c>
      <c r="I45" s="38">
        <v>424.68</v>
      </c>
      <c r="J45" s="38">
        <v>494.29</v>
      </c>
      <c r="K45" s="38">
        <v>626.57</v>
      </c>
      <c r="L45" s="38">
        <f t="shared" si="11"/>
        <v>6409.59</v>
      </c>
    </row>
    <row r="46" spans="1:13" ht="12" customHeight="1">
      <c r="A46" s="14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3" ht="18.75" customHeight="1">
      <c r="A47" s="27" t="s">
        <v>46</v>
      </c>
      <c r="B47" s="38">
        <v>-271247.48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42">
        <f>SUM(B47:K47)</f>
        <v>-271247.48</v>
      </c>
      <c r="M47" s="39"/>
    </row>
    <row r="48" spans="1:13" ht="12" customHeight="1">
      <c r="A48" s="27"/>
      <c r="B48" s="38"/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181453.5</v>
      </c>
      <c r="C49" s="41">
        <f aca="true" t="shared" si="12" ref="C49:K49">IF(C17+C27+C40+C50&lt;0,0,C17+C27+C50)</f>
        <v>349858.80000000005</v>
      </c>
      <c r="D49" s="41">
        <f t="shared" si="12"/>
        <v>1182595.4000000001</v>
      </c>
      <c r="E49" s="41">
        <f t="shared" si="12"/>
        <v>950073.45</v>
      </c>
      <c r="F49" s="41">
        <f t="shared" si="12"/>
        <v>1029880.1199999999</v>
      </c>
      <c r="G49" s="41">
        <f t="shared" si="12"/>
        <v>565119.88</v>
      </c>
      <c r="H49" s="41">
        <f t="shared" si="12"/>
        <v>316742.55</v>
      </c>
      <c r="I49" s="41">
        <f t="shared" si="12"/>
        <v>420963.5399999999</v>
      </c>
      <c r="J49" s="41">
        <f t="shared" si="12"/>
        <v>502459.04999999993</v>
      </c>
      <c r="K49" s="41">
        <f t="shared" si="12"/>
        <v>618499.7500000001</v>
      </c>
      <c r="L49" s="42">
        <f>SUM(B49:K49)</f>
        <v>6117646.04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181453.5</v>
      </c>
      <c r="C55" s="41">
        <f aca="true" t="shared" si="14" ref="C55:J55">SUM(C56:C67)</f>
        <v>349858.80000000005</v>
      </c>
      <c r="D55" s="41">
        <f t="shared" si="14"/>
        <v>1182595.4</v>
      </c>
      <c r="E55" s="41">
        <f t="shared" si="14"/>
        <v>950073.45</v>
      </c>
      <c r="F55" s="41">
        <f t="shared" si="14"/>
        <v>1029880.13</v>
      </c>
      <c r="G55" s="41">
        <f t="shared" si="14"/>
        <v>565119.89</v>
      </c>
      <c r="H55" s="41">
        <f t="shared" si="14"/>
        <v>316742.55</v>
      </c>
      <c r="I55" s="41">
        <f>SUM(I56:I70)</f>
        <v>420963.54</v>
      </c>
      <c r="J55" s="41">
        <f t="shared" si="14"/>
        <v>502459.05</v>
      </c>
      <c r="K55" s="41">
        <f>SUM(K56:K69)</f>
        <v>618499.74</v>
      </c>
      <c r="L55" s="46">
        <f>SUM(B55:K55)</f>
        <v>6117646.05</v>
      </c>
      <c r="M55" s="40"/>
    </row>
    <row r="56" spans="1:13" ht="18.75" customHeight="1">
      <c r="A56" s="47" t="s">
        <v>51</v>
      </c>
      <c r="B56" s="48">
        <v>181453.5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181453.5</v>
      </c>
      <c r="M56" s="40"/>
    </row>
    <row r="57" spans="1:12" ht="18.75" customHeight="1">
      <c r="A57" s="47" t="s">
        <v>61</v>
      </c>
      <c r="B57" s="17">
        <v>0</v>
      </c>
      <c r="C57" s="48">
        <v>305636.65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305636.65</v>
      </c>
    </row>
    <row r="58" spans="1:12" ht="18.75" customHeight="1">
      <c r="A58" s="47" t="s">
        <v>62</v>
      </c>
      <c r="B58" s="17">
        <v>0</v>
      </c>
      <c r="C58" s="48">
        <v>44222.15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44222.15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1182595.4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1182595.4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950073.45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950073.45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1029880.13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1029880.13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565119.89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565119.89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316742.55</v>
      </c>
      <c r="I63" s="17">
        <v>0</v>
      </c>
      <c r="J63" s="17">
        <v>0</v>
      </c>
      <c r="K63" s="17">
        <v>0</v>
      </c>
      <c r="L63" s="46">
        <f t="shared" si="15"/>
        <v>316742.55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502459.05</v>
      </c>
      <c r="K65" s="17">
        <v>0</v>
      </c>
      <c r="L65" s="46">
        <f t="shared" si="15"/>
        <v>502459.05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314012.32</v>
      </c>
      <c r="L66" s="46">
        <f t="shared" si="15"/>
        <v>314012.32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304487.42</v>
      </c>
      <c r="L67" s="46">
        <f t="shared" si="15"/>
        <v>304487.42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420963.54</v>
      </c>
      <c r="J70" s="53">
        <v>0</v>
      </c>
      <c r="K70" s="53">
        <v>0</v>
      </c>
      <c r="L70" s="51">
        <f>SUM(B70:K70)</f>
        <v>420963.54</v>
      </c>
    </row>
    <row r="71" spans="1:12" ht="18" customHeight="1">
      <c r="A71" s="5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2021-11-06T12:38:09Z</dcterms:modified>
  <cp:category/>
  <cp:version/>
  <cp:contentType/>
  <cp:contentStatus/>
</cp:coreProperties>
</file>