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<sst xmlns="http://schemas.openxmlformats.org/spreadsheetml/2006/main" count="80" uniqueCount="79">
  <si>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</si>
  <si>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</si>
  <si>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</si>
  <si>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</si>
  <si>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</si>
  <si>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</si>
  <si>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</si>
  <si>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</si>
  <si>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</si>
  <si>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</si>
  <si>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</si>
  <si>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</si>
  <si>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</si>
  <si>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</si>
  <si>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</si>
  <si>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</si>
  <si>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</si>
  <si>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</si>
  <si>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</si>
  <si>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</si>
  <si>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</si>
  <si>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</si>
  <si>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</si>
  <si>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</si>
  <si>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</si>
  <si>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</si>
  <si>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</si>
  <si>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</si>
  <si>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</si>
  <si>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</si>
  <si>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</si>
  <si>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</si>
  <si>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</si>
  <si>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</si>
  <si>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</si>
  <si>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</si>
  <si>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</si>
  <si>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</si>
  <si>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</si>
  <si>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</si>
  <si>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</si>
  <si>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</si>
  <si>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</si>
  <si>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</si>
  <si>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</si>
  <si>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</si>
  <si>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</si>
  <si>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</si>
  <si>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</si>
  <si>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</si>
  <si>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</si>
  <si>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</si>
  <si>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</si>
  <si>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</si>
  <si>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</si>
  <si>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</si>
  <si>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</si>
  <si>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</si>
  <si>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</si>
  <si>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</si>
  <si>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</si>
  <si>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</si>
  <si>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</si>
  <si>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</si>
  <si>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</si>
  <si>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</si>
  <si>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</si>
  <si>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</si>
  <si>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</si>
  <si>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</si>
  <si>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</si>
  <si>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</si>
  <si>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</si>
  <si>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</si>
  <si>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</si>
  <si>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</si>
  <si>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27/10/21 - VENCIMENTO 04/11/21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</si>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</sst>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76899</v>
      </c>
      <c r="C7" s="10">
        <f>C8+C11</f>
        <v>95325</v>
      </c>
      <c r="D7" s="10">
        <f aca="true" t="shared" si="0" ref="D7:K7">D8+D11</f>
        <v>272183</v>
      </c>
      <c r="E7" s="10">
        <f t="shared" si="0"/>
        <v>232949</v>
      </c>
      <c r="F7" s="10">
        <f t="shared" si="0"/>
        <v>243215</v>
      </c>
      <c r="G7" s="10">
        <f t="shared" si="0"/>
        <v>127411</v>
      </c>
      <c r="H7" s="10">
        <f t="shared" si="0"/>
        <v>67994</v>
      </c>
      <c r="I7" s="10">
        <f t="shared" si="0"/>
        <v>109060</v>
      </c>
      <c r="J7" s="10">
        <f t="shared" si="0"/>
        <v>102105</v>
      </c>
      <c r="K7" s="10">
        <f t="shared" si="0"/>
        <v>192102</v>
      </c>
      <c r="L7" s="10">
        <f>SUM(B7:K7)</f>
        <v>1519243</v>
      </c>
      <c r="M7" s="11"/>
    </row>
    <row r="8" spans="1:13" ht="17.25" customHeight="1">
      <c r="A8" s="12" t="s">
        <v>18</v>
      </c>
      <c r="B8" s="13">
        <f>B9+B10</f>
        <v>5985</v>
      </c>
      <c r="C8" s="13">
        <f aca="true" t="shared" si="1" ref="C8:K8">C9+C10</f>
        <v>6760</v>
      </c>
      <c r="D8" s="13">
        <f t="shared" si="1"/>
        <v>20376</v>
      </c>
      <c r="E8" s="13">
        <f t="shared" si="1"/>
        <v>14901</v>
      </c>
      <c r="F8" s="13">
        <f t="shared" si="1"/>
        <v>14841</v>
      </c>
      <c r="G8" s="13">
        <f t="shared" si="1"/>
        <v>10293</v>
      </c>
      <c r="H8" s="13">
        <f t="shared" si="1"/>
        <v>4842</v>
      </c>
      <c r="I8" s="13">
        <f t="shared" si="1"/>
        <v>5798</v>
      </c>
      <c r="J8" s="13">
        <f t="shared" si="1"/>
        <v>6993</v>
      </c>
      <c r="K8" s="13">
        <f t="shared" si="1"/>
        <v>12063</v>
      </c>
      <c r="L8" s="13">
        <f>SUM(B8:K8)</f>
        <v>102852</v>
      </c>
      <c r="M8"/>
    </row>
    <row r="9" spans="1:13" ht="17.25" customHeight="1">
      <c r="A9" s="14" t="s">
        <v>19</v>
      </c>
      <c r="B9" s="15">
        <v>5983</v>
      </c>
      <c r="C9" s="15">
        <v>6760</v>
      </c>
      <c r="D9" s="15">
        <v>20376</v>
      </c>
      <c r="E9" s="15">
        <v>14901</v>
      </c>
      <c r="F9" s="15">
        <v>14841</v>
      </c>
      <c r="G9" s="15">
        <v>10293</v>
      </c>
      <c r="H9" s="15">
        <v>4840</v>
      </c>
      <c r="I9" s="15">
        <v>5798</v>
      </c>
      <c r="J9" s="15">
        <v>6993</v>
      </c>
      <c r="K9" s="15">
        <v>12063</v>
      </c>
      <c r="L9" s="13">
        <f>SUM(B9:K9)</f>
        <v>102848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70914</v>
      </c>
      <c r="C11" s="15">
        <v>88565</v>
      </c>
      <c r="D11" s="15">
        <v>251807</v>
      </c>
      <c r="E11" s="15">
        <v>218048</v>
      </c>
      <c r="F11" s="15">
        <v>228374</v>
      </c>
      <c r="G11" s="15">
        <v>117118</v>
      </c>
      <c r="H11" s="15">
        <v>63152</v>
      </c>
      <c r="I11" s="15">
        <v>103262</v>
      </c>
      <c r="J11" s="15">
        <v>95112</v>
      </c>
      <c r="K11" s="15">
        <v>180039</v>
      </c>
      <c r="L11" s="13">
        <f>SUM(B11:K11)</f>
        <v>1416391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1.100803669556837</v>
      </c>
      <c r="C15" s="22">
        <v>1.273083287721218</v>
      </c>
      <c r="D15" s="22">
        <v>1.246476561086921</v>
      </c>
      <c r="E15" s="22">
        <v>1.164893856555388</v>
      </c>
      <c r="F15" s="22">
        <v>1.334162637540173</v>
      </c>
      <c r="G15" s="22">
        <v>1.286980196026244</v>
      </c>
      <c r="H15" s="22">
        <v>1.262020938665114</v>
      </c>
      <c r="I15" s="22">
        <v>1.255058443174434</v>
      </c>
      <c r="J15" s="22">
        <v>1.43102264340799</v>
      </c>
      <c r="K15" s="22">
        <v>1.173369340698575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502692.23000000004</v>
      </c>
      <c r="C17" s="25">
        <f aca="true" t="shared" si="2" ref="C17:K17">C18+C19+C20+C21+C22+C23+C24</f>
        <v>384336.16</v>
      </c>
      <c r="D17" s="25">
        <f t="shared" si="2"/>
        <v>1288463.91</v>
      </c>
      <c r="E17" s="25">
        <f t="shared" si="2"/>
        <v>1042393.0899999999</v>
      </c>
      <c r="F17" s="25">
        <f t="shared" si="2"/>
        <v>1107504.93</v>
      </c>
      <c r="G17" s="25">
        <f t="shared" si="2"/>
        <v>616347.49</v>
      </c>
      <c r="H17" s="25">
        <f t="shared" si="2"/>
        <v>357912.14</v>
      </c>
      <c r="I17" s="25">
        <f t="shared" si="2"/>
        <v>461942.17</v>
      </c>
      <c r="J17" s="25">
        <f t="shared" si="2"/>
        <v>536368.32</v>
      </c>
      <c r="K17" s="25">
        <f t="shared" si="2"/>
        <v>676765.53</v>
      </c>
      <c r="L17" s="25">
        <f>L18+L19+L20+L21+L22+L23+L24</f>
        <v>6974725.970000001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453850.21</v>
      </c>
      <c r="C18" s="33">
        <f t="shared" si="3"/>
        <v>296746.73</v>
      </c>
      <c r="D18" s="33">
        <f t="shared" si="3"/>
        <v>1008465.23</v>
      </c>
      <c r="E18" s="33">
        <f t="shared" si="3"/>
        <v>874257.6</v>
      </c>
      <c r="F18" s="33">
        <f t="shared" si="3"/>
        <v>806500.94</v>
      </c>
      <c r="G18" s="33">
        <f t="shared" si="3"/>
        <v>464565.99</v>
      </c>
      <c r="H18" s="33">
        <f t="shared" si="3"/>
        <v>273097.9</v>
      </c>
      <c r="I18" s="33">
        <f t="shared" si="3"/>
        <v>363180.71</v>
      </c>
      <c r="J18" s="33">
        <f t="shared" si="3"/>
        <v>366189.37</v>
      </c>
      <c r="K18" s="33">
        <f t="shared" si="3"/>
        <v>562589.92</v>
      </c>
      <c r="L18" s="33">
        <f aca="true" t="shared" si="4" ref="L18:L24">SUM(B18:K18)</f>
        <v>5469444.600000001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45749.77</v>
      </c>
      <c r="C19" s="33">
        <f t="shared" si="5"/>
        <v>81036.57</v>
      </c>
      <c r="D19" s="33">
        <f t="shared" si="5"/>
        <v>248563.04</v>
      </c>
      <c r="E19" s="33">
        <f t="shared" si="5"/>
        <v>144159.71</v>
      </c>
      <c r="F19" s="33">
        <f t="shared" si="5"/>
        <v>269502.48</v>
      </c>
      <c r="G19" s="33">
        <f t="shared" si="5"/>
        <v>133321.24</v>
      </c>
      <c r="H19" s="33">
        <f t="shared" si="5"/>
        <v>71557.37</v>
      </c>
      <c r="I19" s="33">
        <f t="shared" si="5"/>
        <v>92632.31</v>
      </c>
      <c r="J19" s="33">
        <f t="shared" si="5"/>
        <v>157835.91</v>
      </c>
      <c r="K19" s="33">
        <f t="shared" si="5"/>
        <v>97535.84</v>
      </c>
      <c r="L19" s="33">
        <f t="shared" si="4"/>
        <v>1341894.24</v>
      </c>
      <c r="M19"/>
    </row>
    <row r="20" spans="1:13" ht="17.25" customHeight="1">
      <c r="A20" s="27" t="s">
        <v>26</v>
      </c>
      <c r="B20" s="33">
        <v>1751.02</v>
      </c>
      <c r="C20" s="33">
        <v>5211.63</v>
      </c>
      <c r="D20" s="33">
        <v>28753.18</v>
      </c>
      <c r="E20" s="33">
        <v>21293.32</v>
      </c>
      <c r="F20" s="33">
        <v>30160.28</v>
      </c>
      <c r="G20" s="33">
        <v>18460.26</v>
      </c>
      <c r="H20" s="33">
        <v>11915.64</v>
      </c>
      <c r="I20" s="33">
        <v>4787.92</v>
      </c>
      <c r="J20" s="33">
        <v>9660.58</v>
      </c>
      <c r="K20" s="33">
        <v>13957.31</v>
      </c>
      <c r="L20" s="33">
        <f t="shared" si="4"/>
        <v>145951.13999999998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-48439.850000000006</v>
      </c>
      <c r="C27" s="33">
        <f t="shared" si="6"/>
        <v>-31362.72</v>
      </c>
      <c r="D27" s="33">
        <f t="shared" si="6"/>
        <v>-95096.31</v>
      </c>
      <c r="E27" s="33">
        <f t="shared" si="6"/>
        <v>-74523.2</v>
      </c>
      <c r="F27" s="33">
        <f t="shared" si="6"/>
        <v>-69975.54000000001</v>
      </c>
      <c r="G27" s="33">
        <f t="shared" si="6"/>
        <v>-47887.689999999995</v>
      </c>
      <c r="H27" s="33">
        <f t="shared" si="6"/>
        <v>-30646.19</v>
      </c>
      <c r="I27" s="33">
        <f t="shared" si="6"/>
        <v>-72369.84</v>
      </c>
      <c r="J27" s="33">
        <f t="shared" si="6"/>
        <v>-33037.55</v>
      </c>
      <c r="K27" s="33">
        <f t="shared" si="6"/>
        <v>-55931.27</v>
      </c>
      <c r="L27" s="33">
        <f aca="true" t="shared" si="7" ref="L27:L34">SUM(B27:K27)</f>
        <v>-559270.1599999999</v>
      </c>
      <c r="M27"/>
    </row>
    <row r="28" spans="1:13" ht="18.75" customHeight="1">
      <c r="A28" s="27" t="s">
        <v>30</v>
      </c>
      <c r="B28" s="33">
        <f>B29+B30+B31+B32</f>
        <v>-26325.2</v>
      </c>
      <c r="C28" s="33">
        <f aca="true" t="shared" si="8" ref="C28:K28">C29+C30+C31+C32</f>
        <v>-29744</v>
      </c>
      <c r="D28" s="33">
        <f t="shared" si="8"/>
        <v>-89654.4</v>
      </c>
      <c r="E28" s="33">
        <f t="shared" si="8"/>
        <v>-65564.4</v>
      </c>
      <c r="F28" s="33">
        <f t="shared" si="8"/>
        <v>-65300.4</v>
      </c>
      <c r="G28" s="33">
        <f t="shared" si="8"/>
        <v>-45289.2</v>
      </c>
      <c r="H28" s="33">
        <f t="shared" si="8"/>
        <v>-21296</v>
      </c>
      <c r="I28" s="33">
        <f t="shared" si="8"/>
        <v>-70420.98</v>
      </c>
      <c r="J28" s="33">
        <f t="shared" si="8"/>
        <v>-30769.2</v>
      </c>
      <c r="K28" s="33">
        <f t="shared" si="8"/>
        <v>-53077.2</v>
      </c>
      <c r="L28" s="33">
        <f t="shared" si="7"/>
        <v>-497440.98</v>
      </c>
      <c r="M28"/>
    </row>
    <row r="29" spans="1:13" s="36" customFormat="1" ht="18.75" customHeight="1">
      <c r="A29" s="34" t="s">
        <v>58</v>
      </c>
      <c r="B29" s="33">
        <f>-ROUND((B9)*$E$3,2)</f>
        <v>-26325.2</v>
      </c>
      <c r="C29" s="33">
        <f aca="true" t="shared" si="9" ref="C29:K29">-ROUND((C9)*$E$3,2)</f>
        <v>-29744</v>
      </c>
      <c r="D29" s="33">
        <f t="shared" si="9"/>
        <v>-89654.4</v>
      </c>
      <c r="E29" s="33">
        <f t="shared" si="9"/>
        <v>-65564.4</v>
      </c>
      <c r="F29" s="33">
        <f t="shared" si="9"/>
        <v>-65300.4</v>
      </c>
      <c r="G29" s="33">
        <f t="shared" si="9"/>
        <v>-45289.2</v>
      </c>
      <c r="H29" s="33">
        <f t="shared" si="9"/>
        <v>-21296</v>
      </c>
      <c r="I29" s="33">
        <f t="shared" si="9"/>
        <v>-25511.2</v>
      </c>
      <c r="J29" s="33">
        <f t="shared" si="9"/>
        <v>-30769.2</v>
      </c>
      <c r="K29" s="33">
        <f t="shared" si="9"/>
        <v>-53077.2</v>
      </c>
      <c r="L29" s="33">
        <f t="shared" si="7"/>
        <v>-452531.2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-467.42</v>
      </c>
      <c r="J31" s="17">
        <v>0</v>
      </c>
      <c r="K31" s="17">
        <v>0</v>
      </c>
      <c r="L31" s="33">
        <f t="shared" si="7"/>
        <v>-467.42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-44442.36</v>
      </c>
      <c r="J32" s="17">
        <v>0</v>
      </c>
      <c r="K32" s="17">
        <v>0</v>
      </c>
      <c r="L32" s="33">
        <f t="shared" si="7"/>
        <v>-44442.36</v>
      </c>
      <c r="M32"/>
    </row>
    <row r="33" spans="1:13" s="36" customFormat="1" ht="18.75" customHeight="1">
      <c r="A33" s="27" t="s">
        <v>34</v>
      </c>
      <c r="B33" s="38">
        <f>SUM(B34:B45)</f>
        <v>-22114.65</v>
      </c>
      <c r="C33" s="38">
        <f aca="true" t="shared" si="10" ref="C33:K33">SUM(C34:C45)</f>
        <v>-1618.72</v>
      </c>
      <c r="D33" s="38">
        <f t="shared" si="10"/>
        <v>-5441.91</v>
      </c>
      <c r="E33" s="38">
        <f t="shared" si="10"/>
        <v>-8958.800000000001</v>
      </c>
      <c r="F33" s="38">
        <f t="shared" si="10"/>
        <v>-4675.139999999999</v>
      </c>
      <c r="G33" s="38">
        <f t="shared" si="10"/>
        <v>-2598.49</v>
      </c>
      <c r="H33" s="38">
        <f t="shared" si="10"/>
        <v>-9350.189999999999</v>
      </c>
      <c r="I33" s="38">
        <f t="shared" si="10"/>
        <v>-1948.86</v>
      </c>
      <c r="J33" s="38">
        <f t="shared" si="10"/>
        <v>-2268.35</v>
      </c>
      <c r="K33" s="38">
        <f t="shared" si="10"/>
        <v>-2854.07</v>
      </c>
      <c r="L33" s="33">
        <f t="shared" si="7"/>
        <v>-61829.17999999999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-2581.06</v>
      </c>
      <c r="C44" s="33">
        <v>-1971.46</v>
      </c>
      <c r="D44" s="33">
        <v>-6627.75</v>
      </c>
      <c r="E44" s="33">
        <v>-5356.67</v>
      </c>
      <c r="F44" s="33">
        <v>-5693.9</v>
      </c>
      <c r="G44" s="33">
        <v>-3164.72</v>
      </c>
      <c r="H44" s="33">
        <v>-1841.76</v>
      </c>
      <c r="I44" s="33">
        <v>-2373.54</v>
      </c>
      <c r="J44" s="33">
        <v>-2762.64</v>
      </c>
      <c r="K44" s="33">
        <v>-3476</v>
      </c>
      <c r="L44" s="33">
        <f>SUM(B44:K44)</f>
        <v>-35849.5</v>
      </c>
    </row>
    <row r="45" spans="1:13" ht="17.25" customHeight="1">
      <c r="A45" s="37" t="s">
        <v>77</v>
      </c>
      <c r="B45" s="33">
        <v>461.81</v>
      </c>
      <c r="C45" s="33">
        <v>352.74</v>
      </c>
      <c r="D45" s="33">
        <v>1185.84</v>
      </c>
      <c r="E45" s="33">
        <v>958.42</v>
      </c>
      <c r="F45" s="33">
        <v>1018.76</v>
      </c>
      <c r="G45" s="33">
        <v>566.23</v>
      </c>
      <c r="H45" s="33">
        <v>329.53</v>
      </c>
      <c r="I45" s="33">
        <v>424.68</v>
      </c>
      <c r="J45" s="33">
        <v>494.29</v>
      </c>
      <c r="K45" s="33">
        <v>621.93</v>
      </c>
      <c r="L45" s="33">
        <f>SUM(B45:K45)</f>
        <v>6414.23</v>
      </c>
      <c r="M45" s="39"/>
    </row>
    <row r="46" spans="1:13" ht="12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454252.38</v>
      </c>
      <c r="C49" s="41">
        <f aca="true" t="shared" si="12" ref="C49:K49">IF(C17+C27+C40+C50&lt;0,0,C17+C27+C50)</f>
        <v>352973.43999999994</v>
      </c>
      <c r="D49" s="41">
        <f t="shared" si="12"/>
        <v>1193367.5999999999</v>
      </c>
      <c r="E49" s="41">
        <f t="shared" si="12"/>
        <v>967869.8899999999</v>
      </c>
      <c r="F49" s="41">
        <f t="shared" si="12"/>
        <v>1037529.3899999999</v>
      </c>
      <c r="G49" s="41">
        <f t="shared" si="12"/>
        <v>568459.8</v>
      </c>
      <c r="H49" s="41">
        <f t="shared" si="12"/>
        <v>327265.95</v>
      </c>
      <c r="I49" s="41">
        <f t="shared" si="12"/>
        <v>389572.32999999996</v>
      </c>
      <c r="J49" s="41">
        <f t="shared" si="12"/>
        <v>503330.76999999996</v>
      </c>
      <c r="K49" s="41">
        <f t="shared" si="12"/>
        <v>620834.26</v>
      </c>
      <c r="L49" s="42">
        <f>SUM(B49:K49)</f>
        <v>6415455.809999999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454252.37</v>
      </c>
      <c r="C55" s="41">
        <f aca="true" t="shared" si="14" ref="C55:J55">SUM(C56:C67)</f>
        <v>352973.44</v>
      </c>
      <c r="D55" s="41">
        <f t="shared" si="14"/>
        <v>1193367.61</v>
      </c>
      <c r="E55" s="41">
        <f t="shared" si="14"/>
        <v>967869.89</v>
      </c>
      <c r="F55" s="41">
        <f t="shared" si="14"/>
        <v>1037529.4</v>
      </c>
      <c r="G55" s="41">
        <f t="shared" si="14"/>
        <v>568459.8</v>
      </c>
      <c r="H55" s="41">
        <f t="shared" si="14"/>
        <v>327265.95</v>
      </c>
      <c r="I55" s="41">
        <f>SUM(I56:I70)</f>
        <v>389572.33</v>
      </c>
      <c r="J55" s="41">
        <f t="shared" si="14"/>
        <v>503330.77</v>
      </c>
      <c r="K55" s="41">
        <f>SUM(K56:K69)</f>
        <v>620834.26</v>
      </c>
      <c r="L55" s="46">
        <f>SUM(B55:K55)</f>
        <v>6415455.82</v>
      </c>
      <c r="M55" s="40"/>
    </row>
    <row r="56" spans="1:13" ht="18.75" customHeight="1">
      <c r="A56" s="47" t="s">
        <v>51</v>
      </c>
      <c r="B56" s="48">
        <v>454252.37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454252.37</v>
      </c>
      <c r="M56" s="40"/>
    </row>
    <row r="57" spans="1:12" ht="18.75" customHeight="1">
      <c r="A57" s="47" t="s">
        <v>61</v>
      </c>
      <c r="B57" s="17">
        <v>0</v>
      </c>
      <c r="C57" s="48">
        <v>308851.76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308851.76</v>
      </c>
    </row>
    <row r="58" spans="1:12" ht="18.75" customHeight="1">
      <c r="A58" s="47" t="s">
        <v>62</v>
      </c>
      <c r="B58" s="17">
        <v>0</v>
      </c>
      <c r="C58" s="48">
        <v>44121.68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44121.68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1193367.61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1193367.61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967869.89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967869.89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1037529.4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1037529.4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568459.8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568459.8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327265.95</v>
      </c>
      <c r="I63" s="17">
        <v>0</v>
      </c>
      <c r="J63" s="17">
        <v>0</v>
      </c>
      <c r="K63" s="17">
        <v>0</v>
      </c>
      <c r="L63" s="46">
        <f t="shared" si="15"/>
        <v>327265.95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503330.77</v>
      </c>
      <c r="K65" s="17">
        <v>0</v>
      </c>
      <c r="L65" s="46">
        <f t="shared" si="15"/>
        <v>503330.77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344625.1</v>
      </c>
      <c r="L66" s="46">
        <f t="shared" si="15"/>
        <v>344625.1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276209.16</v>
      </c>
      <c r="L67" s="46">
        <f t="shared" si="15"/>
        <v>276209.16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389572.33</v>
      </c>
      <c r="J70" s="53">
        <v>0</v>
      </c>
      <c r="K70" s="53">
        <v>0</v>
      </c>
      <c r="L70" s="51">
        <f>SUM(B70:K70)</f>
        <v>389572.33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2021-11-03T21:36:15Z</dcterms:modified>
  <cp:category/>
  <cp:version/>
  <cp:contentType/>
  <cp:contentStatus/>
</cp:coreProperties>
</file>