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<sst xmlns="http://schemas.openxmlformats.org/spreadsheetml/2006/main" count="80" uniqueCount="79">
  <si>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</si>
  <si>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</si>
  <si>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</si>
  <si>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</si>
  <si>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</si>
  <si>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</si>
  <si>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</si>
  <si>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</si>
  <si>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</si>
  <si>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</si>
  <si>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</si>
  <si>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</si>
  <si>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</si>
  <si>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</si>
  <si>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</si>
  <si>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</si>
  <si>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</si>
  <si>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</si>
  <si>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</si>
  <si>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</si>
  <si>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</si>
  <si>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</si>
  <si>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</si>
  <si>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</si>
  <si>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</si>
  <si>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</si>
  <si>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</si>
  <si>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</si>
  <si>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</si>
  <si>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</si>
  <si>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</si>
  <si>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</si>
  <si>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</si>
  <si>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</si>
  <si>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</si>
  <si>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</si>
  <si>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</si>
  <si>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</si>
  <si>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</si>
  <si>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</si>
  <si>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</si>
  <si>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</si>
  <si>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</si>
  <si>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</si>
  <si>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</si>
  <si>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</si>
  <si>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</si>
  <si>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</si>
  <si>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</si>
  <si>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</si>
  <si>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</si>
  <si>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</si>
  <si>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</si>
  <si>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</si>
  <si>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</si>
  <si>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</si>
  <si>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</si>
  <si>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</si>
  <si>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</si>
  <si>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</si>
  <si>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</si>
  <si>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</si>
  <si>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</si>
  <si>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</si>
  <si>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</si>
  <si>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</si>
  <si>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</si>
  <si>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</si>
  <si>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</si>
  <si>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</si>
  <si>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</si>
  <si>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</si>
  <si>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</si>
  <si>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</si>
  <si>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</si>
  <si>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</si>
  <si>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26/10/21 - VENCIMENTO 03/11/21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</si>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</sst>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79756</v>
      </c>
      <c r="C7" s="10">
        <f>C8+C11</f>
        <v>94793</v>
      </c>
      <c r="D7" s="10">
        <f aca="true" t="shared" si="0" ref="D7:K7">D8+D11</f>
        <v>271408</v>
      </c>
      <c r="E7" s="10">
        <f t="shared" si="0"/>
        <v>228336</v>
      </c>
      <c r="F7" s="10">
        <f t="shared" si="0"/>
        <v>244860</v>
      </c>
      <c r="G7" s="10">
        <f t="shared" si="0"/>
        <v>127333</v>
      </c>
      <c r="H7" s="10">
        <f t="shared" si="0"/>
        <v>68048</v>
      </c>
      <c r="I7" s="10">
        <f t="shared" si="0"/>
        <v>106903</v>
      </c>
      <c r="J7" s="10">
        <f t="shared" si="0"/>
        <v>101747</v>
      </c>
      <c r="K7" s="10">
        <f t="shared" si="0"/>
        <v>189380</v>
      </c>
      <c r="L7" s="10">
        <f>SUM(B7:K7)</f>
        <v>1512564</v>
      </c>
      <c r="M7" s="11"/>
    </row>
    <row r="8" spans="1:13" ht="17.25" customHeight="1">
      <c r="A8" s="12" t="s">
        <v>18</v>
      </c>
      <c r="B8" s="13">
        <f>B9+B10</f>
        <v>6300</v>
      </c>
      <c r="C8" s="13">
        <f aca="true" t="shared" si="1" ref="C8:K8">C9+C10</f>
        <v>6838</v>
      </c>
      <c r="D8" s="13">
        <f t="shared" si="1"/>
        <v>20261</v>
      </c>
      <c r="E8" s="13">
        <f t="shared" si="1"/>
        <v>15080</v>
      </c>
      <c r="F8" s="13">
        <f t="shared" si="1"/>
        <v>14940</v>
      </c>
      <c r="G8" s="13">
        <f t="shared" si="1"/>
        <v>9968</v>
      </c>
      <c r="H8" s="13">
        <f t="shared" si="1"/>
        <v>4814</v>
      </c>
      <c r="I8" s="13">
        <f t="shared" si="1"/>
        <v>5659</v>
      </c>
      <c r="J8" s="13">
        <f t="shared" si="1"/>
        <v>6716</v>
      </c>
      <c r="K8" s="13">
        <f t="shared" si="1"/>
        <v>12092</v>
      </c>
      <c r="L8" s="13">
        <f>SUM(B8:K8)</f>
        <v>102668</v>
      </c>
      <c r="M8"/>
    </row>
    <row r="9" spans="1:13" ht="17.25" customHeight="1">
      <c r="A9" s="14" t="s">
        <v>19</v>
      </c>
      <c r="B9" s="15">
        <v>6291</v>
      </c>
      <c r="C9" s="15">
        <v>6838</v>
      </c>
      <c r="D9" s="15">
        <v>20261</v>
      </c>
      <c r="E9" s="15">
        <v>15080</v>
      </c>
      <c r="F9" s="15">
        <v>14940</v>
      </c>
      <c r="G9" s="15">
        <v>9968</v>
      </c>
      <c r="H9" s="15">
        <v>4806</v>
      </c>
      <c r="I9" s="15">
        <v>5659</v>
      </c>
      <c r="J9" s="15">
        <v>6716</v>
      </c>
      <c r="K9" s="15">
        <v>12092</v>
      </c>
      <c r="L9" s="13">
        <f>SUM(B9:K9)</f>
        <v>102651</v>
      </c>
      <c r="M9"/>
    </row>
    <row r="10" spans="1:13" ht="17.25" customHeight="1">
      <c r="A10" s="14" t="s">
        <v>20</v>
      </c>
      <c r="B10" s="15">
        <v>9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</v>
      </c>
      <c r="I10" s="15">
        <v>0</v>
      </c>
      <c r="J10" s="15">
        <v>0</v>
      </c>
      <c r="K10" s="15">
        <v>0</v>
      </c>
      <c r="L10" s="13">
        <f>SUM(B10:K10)</f>
        <v>17</v>
      </c>
      <c r="M10"/>
    </row>
    <row r="11" spans="1:13" ht="17.25" customHeight="1">
      <c r="A11" s="12" t="s">
        <v>21</v>
      </c>
      <c r="B11" s="15">
        <v>73456</v>
      </c>
      <c r="C11" s="15">
        <v>87955</v>
      </c>
      <c r="D11" s="15">
        <v>251147</v>
      </c>
      <c r="E11" s="15">
        <v>213256</v>
      </c>
      <c r="F11" s="15">
        <v>229920</v>
      </c>
      <c r="G11" s="15">
        <v>117365</v>
      </c>
      <c r="H11" s="15">
        <v>63234</v>
      </c>
      <c r="I11" s="15">
        <v>101244</v>
      </c>
      <c r="J11" s="15">
        <v>95031</v>
      </c>
      <c r="K11" s="15">
        <v>177288</v>
      </c>
      <c r="L11" s="13">
        <f>SUM(B11:K11)</f>
        <v>1409896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1.066326041457683</v>
      </c>
      <c r="C15" s="22">
        <v>1.278928183189328</v>
      </c>
      <c r="D15" s="22">
        <v>1.244828309638948</v>
      </c>
      <c r="E15" s="22">
        <v>1.168554994257165</v>
      </c>
      <c r="F15" s="22">
        <v>1.323878669250103</v>
      </c>
      <c r="G15" s="22">
        <v>1.282752045081824</v>
      </c>
      <c r="H15" s="22">
        <v>1.252824295340808</v>
      </c>
      <c r="I15" s="22">
        <v>1.264451231687809</v>
      </c>
      <c r="J15" s="22">
        <v>1.440974825414828</v>
      </c>
      <c r="K15" s="22">
        <v>1.18277893120613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505022.92</v>
      </c>
      <c r="C17" s="25">
        <f aca="true" t="shared" si="2" ref="C17:K17">C18+C19+C20+C21+C22+C23+C24</f>
        <v>383867.81999999995</v>
      </c>
      <c r="D17" s="25">
        <f t="shared" si="2"/>
        <v>1282574.97</v>
      </c>
      <c r="E17" s="25">
        <f t="shared" si="2"/>
        <v>1024981.82</v>
      </c>
      <c r="F17" s="25">
        <f t="shared" si="2"/>
        <v>1106455.53</v>
      </c>
      <c r="G17" s="25">
        <f t="shared" si="2"/>
        <v>614190.68</v>
      </c>
      <c r="H17" s="25">
        <f t="shared" si="2"/>
        <v>355617.08999999997</v>
      </c>
      <c r="I17" s="25">
        <f t="shared" si="2"/>
        <v>455296.32</v>
      </c>
      <c r="J17" s="25">
        <f t="shared" si="2"/>
        <v>538204.96</v>
      </c>
      <c r="K17" s="25">
        <f t="shared" si="2"/>
        <v>672715.31</v>
      </c>
      <c r="L17" s="25">
        <f>L18+L19+L20+L21+L22+L23+L24</f>
        <v>6938927.42</v>
      </c>
      <c r="M17"/>
    </row>
    <row r="18" spans="1:13" ht="17.25" customHeight="1">
      <c r="A18" s="26" t="s">
        <v>24</v>
      </c>
      <c r="B18" s="33">
        <f aca="true" t="shared" si="3" ref="B18:K18">ROUND(B13*B7,2)</f>
        <v>470711.94</v>
      </c>
      <c r="C18" s="33">
        <f t="shared" si="3"/>
        <v>295090.61</v>
      </c>
      <c r="D18" s="33">
        <f t="shared" si="3"/>
        <v>1005593.78</v>
      </c>
      <c r="E18" s="33">
        <f t="shared" si="3"/>
        <v>856945.01</v>
      </c>
      <c r="F18" s="33">
        <f t="shared" si="3"/>
        <v>811955.76</v>
      </c>
      <c r="G18" s="33">
        <f t="shared" si="3"/>
        <v>464281.58</v>
      </c>
      <c r="H18" s="33">
        <f t="shared" si="3"/>
        <v>273314.79</v>
      </c>
      <c r="I18" s="33">
        <f t="shared" si="3"/>
        <v>355997.68</v>
      </c>
      <c r="J18" s="33">
        <f t="shared" si="3"/>
        <v>364905.44</v>
      </c>
      <c r="K18" s="33">
        <f t="shared" si="3"/>
        <v>554618.27</v>
      </c>
      <c r="L18" s="33">
        <f aca="true" t="shared" si="4" ref="L18:L24">SUM(B18:K18)</f>
        <v>5453414.859999999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31220.46</v>
      </c>
      <c r="C19" s="33">
        <f t="shared" si="5"/>
        <v>82309.09</v>
      </c>
      <c r="D19" s="33">
        <f t="shared" si="5"/>
        <v>246197.83</v>
      </c>
      <c r="E19" s="33">
        <f t="shared" si="5"/>
        <v>144442.36</v>
      </c>
      <c r="F19" s="33">
        <f t="shared" si="5"/>
        <v>262975.15</v>
      </c>
      <c r="G19" s="33">
        <f t="shared" si="5"/>
        <v>131276.57</v>
      </c>
      <c r="H19" s="33">
        <f t="shared" si="5"/>
        <v>69100.62</v>
      </c>
      <c r="I19" s="33">
        <f t="shared" si="5"/>
        <v>94144.02</v>
      </c>
      <c r="J19" s="33">
        <f t="shared" si="5"/>
        <v>160914.11</v>
      </c>
      <c r="K19" s="33">
        <f t="shared" si="5"/>
        <v>101372.53</v>
      </c>
      <c r="L19" s="33">
        <f t="shared" si="4"/>
        <v>1323952.74</v>
      </c>
      <c r="M19"/>
    </row>
    <row r="20" spans="1:13" ht="17.25" customHeight="1">
      <c r="A20" s="27" t="s">
        <v>26</v>
      </c>
      <c r="B20" s="33">
        <v>1749.29</v>
      </c>
      <c r="C20" s="33">
        <v>5126.89</v>
      </c>
      <c r="D20" s="33">
        <v>28100.9</v>
      </c>
      <c r="E20" s="33">
        <v>20911.99</v>
      </c>
      <c r="F20" s="33">
        <v>30183.39</v>
      </c>
      <c r="G20" s="33">
        <v>18632.53</v>
      </c>
      <c r="H20" s="33">
        <v>11860.45</v>
      </c>
      <c r="I20" s="33">
        <v>3813.39</v>
      </c>
      <c r="J20" s="33">
        <v>9702.95</v>
      </c>
      <c r="K20" s="33">
        <v>14042.05</v>
      </c>
      <c r="L20" s="33">
        <f t="shared" si="4"/>
        <v>144123.83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-49827</v>
      </c>
      <c r="C27" s="33">
        <f t="shared" si="6"/>
        <v>-31716.57</v>
      </c>
      <c r="D27" s="33">
        <f t="shared" si="6"/>
        <v>-94600.95999999999</v>
      </c>
      <c r="E27" s="33">
        <f t="shared" si="6"/>
        <v>-75268.2</v>
      </c>
      <c r="F27" s="33">
        <f t="shared" si="6"/>
        <v>-70443.09</v>
      </c>
      <c r="G27" s="33">
        <f t="shared" si="6"/>
        <v>-46468.34</v>
      </c>
      <c r="H27" s="33">
        <f t="shared" si="6"/>
        <v>-30496.59</v>
      </c>
      <c r="I27" s="33">
        <f t="shared" si="6"/>
        <v>-26837.82</v>
      </c>
      <c r="J27" s="33">
        <f t="shared" si="6"/>
        <v>-31840.04</v>
      </c>
      <c r="K27" s="33">
        <f t="shared" si="6"/>
        <v>-56058.87</v>
      </c>
      <c r="L27" s="33">
        <f aca="true" t="shared" si="7" ref="L27:L34">SUM(B27:K27)</f>
        <v>-513557.4799999999</v>
      </c>
      <c r="M27"/>
    </row>
    <row r="28" spans="1:13" ht="18.75" customHeight="1">
      <c r="A28" s="27" t="s">
        <v>30</v>
      </c>
      <c r="B28" s="33">
        <f>B29+B30+B31+B32</f>
        <v>-27680.4</v>
      </c>
      <c r="C28" s="33">
        <f aca="true" t="shared" si="8" ref="C28:K28">C29+C30+C31+C32</f>
        <v>-30087.2</v>
      </c>
      <c r="D28" s="33">
        <f t="shared" si="8"/>
        <v>-89148.4</v>
      </c>
      <c r="E28" s="33">
        <f t="shared" si="8"/>
        <v>-66352</v>
      </c>
      <c r="F28" s="33">
        <f t="shared" si="8"/>
        <v>-65736</v>
      </c>
      <c r="G28" s="33">
        <f t="shared" si="8"/>
        <v>-43859.2</v>
      </c>
      <c r="H28" s="33">
        <f t="shared" si="8"/>
        <v>-21146.4</v>
      </c>
      <c r="I28" s="33">
        <f t="shared" si="8"/>
        <v>-24899.6</v>
      </c>
      <c r="J28" s="33">
        <f t="shared" si="8"/>
        <v>-29550.4</v>
      </c>
      <c r="K28" s="33">
        <f t="shared" si="8"/>
        <v>-53204.8</v>
      </c>
      <c r="L28" s="33">
        <f t="shared" si="7"/>
        <v>-451664.4</v>
      </c>
      <c r="M28"/>
    </row>
    <row r="29" spans="1:13" s="36" customFormat="1" ht="18.75" customHeight="1">
      <c r="A29" s="34" t="s">
        <v>58</v>
      </c>
      <c r="B29" s="33">
        <f>-ROUND((B9)*$E$3,2)</f>
        <v>-27680.4</v>
      </c>
      <c r="C29" s="33">
        <f aca="true" t="shared" si="9" ref="C29:K29">-ROUND((C9)*$E$3,2)</f>
        <v>-30087.2</v>
      </c>
      <c r="D29" s="33">
        <f t="shared" si="9"/>
        <v>-89148.4</v>
      </c>
      <c r="E29" s="33">
        <f t="shared" si="9"/>
        <v>-66352</v>
      </c>
      <c r="F29" s="33">
        <f t="shared" si="9"/>
        <v>-65736</v>
      </c>
      <c r="G29" s="33">
        <f t="shared" si="9"/>
        <v>-43859.2</v>
      </c>
      <c r="H29" s="33">
        <f t="shared" si="9"/>
        <v>-21146.4</v>
      </c>
      <c r="I29" s="33">
        <f t="shared" si="9"/>
        <v>-24899.6</v>
      </c>
      <c r="J29" s="33">
        <f t="shared" si="9"/>
        <v>-29550.4</v>
      </c>
      <c r="K29" s="33">
        <f t="shared" si="9"/>
        <v>-53204.8</v>
      </c>
      <c r="L29" s="33">
        <f t="shared" si="7"/>
        <v>-451664.4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SUM(B34:B46)</f>
        <v>-22146.600000000002</v>
      </c>
      <c r="C33" s="38">
        <f aca="true" t="shared" si="10" ref="C33:K33">SUM(C34:C46)</f>
        <v>-1629.3700000000001</v>
      </c>
      <c r="D33" s="38">
        <f t="shared" si="10"/>
        <v>-5452.56</v>
      </c>
      <c r="E33" s="38">
        <f t="shared" si="10"/>
        <v>-8916.2</v>
      </c>
      <c r="F33" s="38">
        <f t="shared" si="10"/>
        <v>-4707.09</v>
      </c>
      <c r="G33" s="38">
        <f t="shared" si="10"/>
        <v>-2609.1400000000003</v>
      </c>
      <c r="H33" s="38">
        <f t="shared" si="10"/>
        <v>-9350.189999999999</v>
      </c>
      <c r="I33" s="38">
        <f t="shared" si="10"/>
        <v>-1938.2200000000003</v>
      </c>
      <c r="J33" s="38">
        <f t="shared" si="10"/>
        <v>-2289.64</v>
      </c>
      <c r="K33" s="38">
        <f t="shared" si="10"/>
        <v>-2854.07</v>
      </c>
      <c r="L33" s="33">
        <f t="shared" si="7"/>
        <v>-61893.08000000001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3">
        <v>-2619.97</v>
      </c>
      <c r="C44" s="33">
        <v>-1984.43</v>
      </c>
      <c r="D44" s="33">
        <v>-6640.72</v>
      </c>
      <c r="E44" s="33">
        <v>-5304.79</v>
      </c>
      <c r="F44" s="33">
        <v>-5732.81</v>
      </c>
      <c r="G44" s="33">
        <v>-3177.69</v>
      </c>
      <c r="H44" s="33">
        <v>-1841.76</v>
      </c>
      <c r="I44" s="33">
        <v>-2360.57</v>
      </c>
      <c r="J44" s="33">
        <v>-2788.58</v>
      </c>
      <c r="K44" s="33">
        <v>-3476</v>
      </c>
      <c r="L44" s="33">
        <f t="shared" si="11"/>
        <v>-35927.32</v>
      </c>
    </row>
    <row r="45" spans="1:12" ht="18.75" customHeight="1">
      <c r="A45" s="37" t="s">
        <v>77</v>
      </c>
      <c r="B45" s="33">
        <v>468.77</v>
      </c>
      <c r="C45" s="33">
        <v>355.06</v>
      </c>
      <c r="D45" s="33">
        <v>1188.16</v>
      </c>
      <c r="E45" s="33">
        <v>949.14</v>
      </c>
      <c r="F45" s="33">
        <v>1025.72</v>
      </c>
      <c r="G45" s="33">
        <v>568.55</v>
      </c>
      <c r="H45" s="33">
        <v>329.53</v>
      </c>
      <c r="I45" s="33">
        <v>422.35</v>
      </c>
      <c r="J45" s="33">
        <v>498.94</v>
      </c>
      <c r="K45" s="33">
        <v>621.93</v>
      </c>
      <c r="L45" s="33">
        <f t="shared" si="11"/>
        <v>6428.150000000001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455195.92</v>
      </c>
      <c r="C49" s="41">
        <f aca="true" t="shared" si="12" ref="C49:K49">IF(C17+C27+C40+C50&lt;0,0,C17+C27+C50)</f>
        <v>352151.24999999994</v>
      </c>
      <c r="D49" s="41">
        <f t="shared" si="12"/>
        <v>1187974.01</v>
      </c>
      <c r="E49" s="41">
        <f t="shared" si="12"/>
        <v>949713.62</v>
      </c>
      <c r="F49" s="41">
        <f t="shared" si="12"/>
        <v>1036012.4400000001</v>
      </c>
      <c r="G49" s="41">
        <f t="shared" si="12"/>
        <v>567722.3400000001</v>
      </c>
      <c r="H49" s="41">
        <f t="shared" si="12"/>
        <v>325120.49999999994</v>
      </c>
      <c r="I49" s="41">
        <f t="shared" si="12"/>
        <v>428458.5</v>
      </c>
      <c r="J49" s="41">
        <f t="shared" si="12"/>
        <v>506364.92</v>
      </c>
      <c r="K49" s="41">
        <f t="shared" si="12"/>
        <v>616656.4400000001</v>
      </c>
      <c r="L49" s="42">
        <f>SUM(B49:K49)</f>
        <v>6425369.94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455195.92</v>
      </c>
      <c r="C55" s="41">
        <f aca="true" t="shared" si="14" ref="C55:J55">SUM(C56:C67)</f>
        <v>352151.25</v>
      </c>
      <c r="D55" s="41">
        <f t="shared" si="14"/>
        <v>1187974.01</v>
      </c>
      <c r="E55" s="41">
        <f t="shared" si="14"/>
        <v>949713.63</v>
      </c>
      <c r="F55" s="41">
        <f t="shared" si="14"/>
        <v>1036012.44</v>
      </c>
      <c r="G55" s="41">
        <f t="shared" si="14"/>
        <v>567722.34</v>
      </c>
      <c r="H55" s="41">
        <f t="shared" si="14"/>
        <v>325120.5</v>
      </c>
      <c r="I55" s="41">
        <f>SUM(I56:I70)</f>
        <v>428458.5</v>
      </c>
      <c r="J55" s="41">
        <f t="shared" si="14"/>
        <v>506364.92</v>
      </c>
      <c r="K55" s="41">
        <f>SUM(K56:K69)</f>
        <v>616656.44</v>
      </c>
      <c r="L55" s="46">
        <f>SUM(B55:K55)</f>
        <v>6425369.949999999</v>
      </c>
      <c r="M55" s="40"/>
    </row>
    <row r="56" spans="1:13" ht="18.75" customHeight="1">
      <c r="A56" s="47" t="s">
        <v>51</v>
      </c>
      <c r="B56" s="48">
        <v>455195.92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455195.92</v>
      </c>
      <c r="M56" s="40"/>
    </row>
    <row r="57" spans="1:12" ht="18.75" customHeight="1">
      <c r="A57" s="47" t="s">
        <v>61</v>
      </c>
      <c r="B57" s="17">
        <v>0</v>
      </c>
      <c r="C57" s="48">
        <v>307709.76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307709.76</v>
      </c>
    </row>
    <row r="58" spans="1:12" ht="18.75" customHeight="1">
      <c r="A58" s="47" t="s">
        <v>62</v>
      </c>
      <c r="B58" s="17">
        <v>0</v>
      </c>
      <c r="C58" s="48">
        <v>44441.49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44441.49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1187974.01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1187974.01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949713.63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949713.63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1036012.44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1036012.44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567722.34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567722.34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325120.5</v>
      </c>
      <c r="I63" s="17">
        <v>0</v>
      </c>
      <c r="J63" s="17">
        <v>0</v>
      </c>
      <c r="K63" s="17">
        <v>0</v>
      </c>
      <c r="L63" s="46">
        <f t="shared" si="15"/>
        <v>325120.5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506364.92</v>
      </c>
      <c r="K65" s="17">
        <v>0</v>
      </c>
      <c r="L65" s="46">
        <f t="shared" si="15"/>
        <v>506364.92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346067.59</v>
      </c>
      <c r="L66" s="46">
        <f t="shared" si="15"/>
        <v>346067.59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270588.85</v>
      </c>
      <c r="L67" s="46">
        <f t="shared" si="15"/>
        <v>270588.85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428458.5</v>
      </c>
      <c r="J70" s="53">
        <v>0</v>
      </c>
      <c r="K70" s="53">
        <v>0</v>
      </c>
      <c r="L70" s="51">
        <f>SUM(B70:K70)</f>
        <v>428458.5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2021-11-03T18:33:14Z</dcterms:modified>
  <cp:category/>
  <cp:version/>
  <cp:contentType/>
  <cp:contentStatus/>
</cp:coreProperties>
</file>