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<sst xmlns="http://schemas.openxmlformats.org/spreadsheetml/2006/main" count="80" uniqueCount="79">
  <si>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</si>
  <si>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</si>
  <si>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</si>
  <si>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</si>
  <si>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</si>
  <si>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</si>
  <si>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</si>
  <si>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</si>
  <si>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</si>
  <si>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</si>
  <si>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</si>
  <si>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</si>
  <si>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</si>
  <si>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</si>
  <si>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</si>
  <si>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</si>
  <si>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</si>
  <si>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</si>
  <si>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</si>
  <si>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</si>
  <si>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</si>
  <si>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</si>
  <si>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</si>
  <si>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</si>
  <si>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</si>
  <si>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</si>
  <si>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</si>
  <si>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</si>
  <si>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</si>
  <si>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</si>
  <si>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</si>
  <si>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</si>
  <si>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</si>
  <si>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</si>
  <si>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</si>
  <si>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</si>
  <si>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</si>
  <si>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</si>
  <si>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</si>
  <si>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</si>
  <si>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</si>
  <si>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</si>
  <si>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</si>
  <si>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</si>
  <si>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</si>
  <si>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</si>
  <si>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</si>
  <si>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</si>
  <si>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</si>
  <si>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</si>
  <si>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</si>
  <si>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</si>
  <si>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</si>
  <si>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</si>
  <si>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</si>
  <si>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</si>
  <si>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</si>
  <si>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</si>
  <si>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</si>
  <si>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</si>
  <si>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</si>
  <si>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</si>
  <si>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</si>
  <si>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</si>
  <si>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</si>
  <si>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</si>
  <si>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</si>
  <si>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</si>
  <si>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</si>
  <si>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</si>
  <si>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</si>
  <si>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</si>
  <si>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</si>
  <si>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</si>
  <si>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</si>
  <si>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</si>
  <si>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24/10/21 - VENCIMENTO 29/10/21</t>
  </si>
  <si>
    <t>7.15. Consórcio KBPX</t>
  </si>
  <si>
    <t>5.2.12. Amortização dos Investimentos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</si>
</sst>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16368</v>
      </c>
      <c r="C7" s="10">
        <f>C8+C11</f>
        <v>23364</v>
      </c>
      <c r="D7" s="10">
        <f aca="true" t="shared" si="0" ref="D7:K7">D8+D11</f>
        <v>68367</v>
      </c>
      <c r="E7" s="10">
        <f t="shared" si="0"/>
        <v>68567</v>
      </c>
      <c r="F7" s="10">
        <f t="shared" si="0"/>
        <v>69419</v>
      </c>
      <c r="G7" s="10">
        <f t="shared" si="0"/>
        <v>29152</v>
      </c>
      <c r="H7" s="10">
        <f t="shared" si="0"/>
        <v>16224</v>
      </c>
      <c r="I7" s="10">
        <f t="shared" si="0"/>
        <v>34053</v>
      </c>
      <c r="J7" s="10">
        <f t="shared" si="0"/>
        <v>19593</v>
      </c>
      <c r="K7" s="10">
        <f t="shared" si="0"/>
        <v>58030</v>
      </c>
      <c r="L7" s="10">
        <f>SUM(B7:K7)</f>
        <v>403137</v>
      </c>
      <c r="M7" s="11"/>
    </row>
    <row r="8" spans="1:13" ht="17.25" customHeight="1">
      <c r="A8" s="12" t="s">
        <v>18</v>
      </c>
      <c r="B8" s="13">
        <f>B9+B10</f>
        <v>1908</v>
      </c>
      <c r="C8" s="13">
        <f aca="true" t="shared" si="1" ref="C8:K8">C9+C10</f>
        <v>2161</v>
      </c>
      <c r="D8" s="13">
        <f t="shared" si="1"/>
        <v>7129</v>
      </c>
      <c r="E8" s="13">
        <f t="shared" si="1"/>
        <v>6505</v>
      </c>
      <c r="F8" s="13">
        <f t="shared" si="1"/>
        <v>6734</v>
      </c>
      <c r="G8" s="13">
        <f t="shared" si="1"/>
        <v>2999</v>
      </c>
      <c r="H8" s="13">
        <f t="shared" si="1"/>
        <v>1374</v>
      </c>
      <c r="I8" s="13">
        <f t="shared" si="1"/>
        <v>2387</v>
      </c>
      <c r="J8" s="13">
        <f t="shared" si="1"/>
        <v>1389</v>
      </c>
      <c r="K8" s="13">
        <f t="shared" si="1"/>
        <v>4313</v>
      </c>
      <c r="L8" s="13">
        <f>SUM(B8:K8)</f>
        <v>36899</v>
      </c>
      <c r="M8"/>
    </row>
    <row r="9" spans="1:13" ht="17.25" customHeight="1">
      <c r="A9" s="14" t="s">
        <v>19</v>
      </c>
      <c r="B9" s="15">
        <v>1908</v>
      </c>
      <c r="C9" s="15">
        <v>2161</v>
      </c>
      <c r="D9" s="15">
        <v>7129</v>
      </c>
      <c r="E9" s="15">
        <v>6505</v>
      </c>
      <c r="F9" s="15">
        <v>6734</v>
      </c>
      <c r="G9" s="15">
        <v>2999</v>
      </c>
      <c r="H9" s="15">
        <v>1373</v>
      </c>
      <c r="I9" s="15">
        <v>2387</v>
      </c>
      <c r="J9" s="15">
        <v>1389</v>
      </c>
      <c r="K9" s="15">
        <v>4313</v>
      </c>
      <c r="L9" s="13">
        <f>SUM(B9:K9)</f>
        <v>36898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14460</v>
      </c>
      <c r="C11" s="15">
        <v>21203</v>
      </c>
      <c r="D11" s="15">
        <v>61238</v>
      </c>
      <c r="E11" s="15">
        <v>62062</v>
      </c>
      <c r="F11" s="15">
        <v>62685</v>
      </c>
      <c r="G11" s="15">
        <v>26153</v>
      </c>
      <c r="H11" s="15">
        <v>14850</v>
      </c>
      <c r="I11" s="15">
        <v>31666</v>
      </c>
      <c r="J11" s="15">
        <v>18204</v>
      </c>
      <c r="K11" s="15">
        <v>53717</v>
      </c>
      <c r="L11" s="13">
        <f>SUM(B11:K11)</f>
        <v>366238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1.103890810931426</v>
      </c>
      <c r="C15" s="22">
        <v>1.226032904907535</v>
      </c>
      <c r="D15" s="22">
        <v>1.22172455348717</v>
      </c>
      <c r="E15" s="22">
        <v>1.170740525686989</v>
      </c>
      <c r="F15" s="22">
        <v>1.311261433270948</v>
      </c>
      <c r="G15" s="22">
        <v>1.233989962307215</v>
      </c>
      <c r="H15" s="22">
        <v>1.269859470803587</v>
      </c>
      <c r="I15" s="22">
        <v>1.176801469444851</v>
      </c>
      <c r="J15" s="22">
        <v>1.478943766453346</v>
      </c>
      <c r="K15" s="22">
        <v>1.144733475295939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108699.93</v>
      </c>
      <c r="C17" s="25">
        <f aca="true" t="shared" si="2" ref="C17:K17">C18+C19+C20+C21+C22+C23+C24</f>
        <v>93394.44</v>
      </c>
      <c r="D17" s="25">
        <f t="shared" si="2"/>
        <v>326535.49</v>
      </c>
      <c r="E17" s="25">
        <f t="shared" si="2"/>
        <v>318003.14</v>
      </c>
      <c r="F17" s="25">
        <f t="shared" si="2"/>
        <v>317181.14999999997</v>
      </c>
      <c r="G17" s="25">
        <f t="shared" si="2"/>
        <v>140348.56</v>
      </c>
      <c r="H17" s="25">
        <f t="shared" si="2"/>
        <v>89243.72999999998</v>
      </c>
      <c r="I17" s="25">
        <f t="shared" si="2"/>
        <v>138773.27</v>
      </c>
      <c r="J17" s="25">
        <f t="shared" si="2"/>
        <v>111096.7</v>
      </c>
      <c r="K17" s="25">
        <f t="shared" si="2"/>
        <v>205276.58</v>
      </c>
      <c r="L17" s="25">
        <f>L18+L19+L20+L21+L22+L23+L24</f>
        <v>1848552.9899999998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96602.3</v>
      </c>
      <c r="C18" s="33">
        <f t="shared" si="3"/>
        <v>72732.13</v>
      </c>
      <c r="D18" s="33">
        <f t="shared" si="3"/>
        <v>253306.57</v>
      </c>
      <c r="E18" s="33">
        <f t="shared" si="3"/>
        <v>257331.95</v>
      </c>
      <c r="F18" s="33">
        <f t="shared" si="3"/>
        <v>230193.4</v>
      </c>
      <c r="G18" s="33">
        <f t="shared" si="3"/>
        <v>106294.02</v>
      </c>
      <c r="H18" s="33">
        <f t="shared" si="3"/>
        <v>65163.7</v>
      </c>
      <c r="I18" s="33">
        <f t="shared" si="3"/>
        <v>113399.9</v>
      </c>
      <c r="J18" s="33">
        <f t="shared" si="3"/>
        <v>70268.34</v>
      </c>
      <c r="K18" s="33">
        <f t="shared" si="3"/>
        <v>169946.66</v>
      </c>
      <c r="L18" s="33">
        <f aca="true" t="shared" si="4" ref="L18:L24">SUM(B18:K18)</f>
        <v>1435238.97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10036.09</v>
      </c>
      <c r="C19" s="33">
        <f t="shared" si="5"/>
        <v>16439.85</v>
      </c>
      <c r="D19" s="33">
        <f t="shared" si="5"/>
        <v>56164.29</v>
      </c>
      <c r="E19" s="33">
        <f t="shared" si="5"/>
        <v>43936.99</v>
      </c>
      <c r="F19" s="33">
        <f t="shared" si="5"/>
        <v>71650.33</v>
      </c>
      <c r="G19" s="33">
        <f t="shared" si="5"/>
        <v>24871.73</v>
      </c>
      <c r="H19" s="33">
        <f t="shared" si="5"/>
        <v>17585.04</v>
      </c>
      <c r="I19" s="33">
        <f t="shared" si="5"/>
        <v>20049.27</v>
      </c>
      <c r="J19" s="33">
        <f t="shared" si="5"/>
        <v>33654.58</v>
      </c>
      <c r="K19" s="33">
        <f t="shared" si="5"/>
        <v>24596.97</v>
      </c>
      <c r="L19" s="33">
        <f t="shared" si="4"/>
        <v>318985.14</v>
      </c>
      <c r="M19"/>
    </row>
    <row r="20" spans="1:13" ht="17.25" customHeight="1">
      <c r="A20" s="27" t="s">
        <v>26</v>
      </c>
      <c r="B20" s="33">
        <v>720.31</v>
      </c>
      <c r="C20" s="33">
        <v>2881.23</v>
      </c>
      <c r="D20" s="33">
        <v>14382.17</v>
      </c>
      <c r="E20" s="33">
        <v>14051.74</v>
      </c>
      <c r="F20" s="33">
        <v>13996.19</v>
      </c>
      <c r="G20" s="33">
        <v>9182.81</v>
      </c>
      <c r="H20" s="33">
        <v>5153.76</v>
      </c>
      <c r="I20" s="33">
        <v>3982.87</v>
      </c>
      <c r="J20" s="33">
        <v>4491.32</v>
      </c>
      <c r="K20" s="33">
        <v>8050.49</v>
      </c>
      <c r="L20" s="33">
        <f t="shared" si="4"/>
        <v>76892.89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-29977.38</v>
      </c>
      <c r="C27" s="33">
        <f t="shared" si="6"/>
        <v>-10871.539999999999</v>
      </c>
      <c r="D27" s="33">
        <f t="shared" si="6"/>
        <v>-36138.59</v>
      </c>
      <c r="E27" s="33">
        <f t="shared" si="6"/>
        <v>-37825.75</v>
      </c>
      <c r="F27" s="33">
        <f t="shared" si="6"/>
        <v>-34262.15</v>
      </c>
      <c r="G27" s="33">
        <f t="shared" si="6"/>
        <v>-15250.96</v>
      </c>
      <c r="H27" s="33">
        <f t="shared" si="6"/>
        <v>-15178.399999999998</v>
      </c>
      <c r="I27" s="33">
        <f t="shared" si="6"/>
        <v>-12526.21</v>
      </c>
      <c r="J27" s="33">
        <f t="shared" si="6"/>
        <v>-7730.320000000001</v>
      </c>
      <c r="K27" s="33">
        <f t="shared" si="6"/>
        <v>-21980.36</v>
      </c>
      <c r="L27" s="33">
        <f aca="true" t="shared" si="7" ref="L27:L34">SUM(B27:K27)</f>
        <v>-221741.65999999997</v>
      </c>
      <c r="M27"/>
    </row>
    <row r="28" spans="1:13" ht="18.75" customHeight="1">
      <c r="A28" s="27" t="s">
        <v>30</v>
      </c>
      <c r="B28" s="33">
        <f>B29+B30+B31+B32</f>
        <v>-8395.2</v>
      </c>
      <c r="C28" s="33">
        <f aca="true" t="shared" si="8" ref="C28:K28">C29+C30+C31+C32</f>
        <v>-9508.4</v>
      </c>
      <c r="D28" s="33">
        <f t="shared" si="8"/>
        <v>-31367.6</v>
      </c>
      <c r="E28" s="33">
        <f t="shared" si="8"/>
        <v>-28622</v>
      </c>
      <c r="F28" s="33">
        <f t="shared" si="8"/>
        <v>-29629.6</v>
      </c>
      <c r="G28" s="33">
        <f t="shared" si="8"/>
        <v>-13195.6</v>
      </c>
      <c r="H28" s="33">
        <f t="shared" si="8"/>
        <v>-6041.2</v>
      </c>
      <c r="I28" s="33">
        <f t="shared" si="8"/>
        <v>-10502.8</v>
      </c>
      <c r="J28" s="33">
        <f t="shared" si="8"/>
        <v>-6111.6</v>
      </c>
      <c r="K28" s="33">
        <f t="shared" si="8"/>
        <v>-18977.2</v>
      </c>
      <c r="L28" s="33">
        <f t="shared" si="7"/>
        <v>-162351.2</v>
      </c>
      <c r="M28"/>
    </row>
    <row r="29" spans="1:13" s="36" customFormat="1" ht="18.75" customHeight="1">
      <c r="A29" s="34" t="s">
        <v>58</v>
      </c>
      <c r="B29" s="33">
        <f>-ROUND((B9)*$E$3,2)</f>
        <v>-8395.2</v>
      </c>
      <c r="C29" s="33">
        <f aca="true" t="shared" si="9" ref="C29:K29">-ROUND((C9)*$E$3,2)</f>
        <v>-9508.4</v>
      </c>
      <c r="D29" s="33">
        <f t="shared" si="9"/>
        <v>-31367.6</v>
      </c>
      <c r="E29" s="33">
        <f t="shared" si="9"/>
        <v>-28622</v>
      </c>
      <c r="F29" s="33">
        <f t="shared" si="9"/>
        <v>-29629.6</v>
      </c>
      <c r="G29" s="33">
        <f t="shared" si="9"/>
        <v>-13195.6</v>
      </c>
      <c r="H29" s="33">
        <f t="shared" si="9"/>
        <v>-6041.2</v>
      </c>
      <c r="I29" s="33">
        <f t="shared" si="9"/>
        <v>-10502.8</v>
      </c>
      <c r="J29" s="33">
        <f t="shared" si="9"/>
        <v>-6111.6</v>
      </c>
      <c r="K29" s="33">
        <f t="shared" si="9"/>
        <v>-18977.2</v>
      </c>
      <c r="L29" s="33">
        <f t="shared" si="7"/>
        <v>-162351.2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-21582.18</v>
      </c>
      <c r="C33" s="38">
        <f aca="true" t="shared" si="10" ref="C33:K33">SUM(C34:C46)</f>
        <v>-1363.14</v>
      </c>
      <c r="D33" s="38">
        <f t="shared" si="10"/>
        <v>-4770.99</v>
      </c>
      <c r="E33" s="38">
        <f t="shared" si="10"/>
        <v>-9203.75</v>
      </c>
      <c r="F33" s="38">
        <f t="shared" si="10"/>
        <v>-4632.55</v>
      </c>
      <c r="G33" s="38">
        <f t="shared" si="10"/>
        <v>-2055.3599999999997</v>
      </c>
      <c r="H33" s="38">
        <f t="shared" si="10"/>
        <v>-9137.199999999999</v>
      </c>
      <c r="I33" s="38">
        <f t="shared" si="10"/>
        <v>-2023.4099999999999</v>
      </c>
      <c r="J33" s="38">
        <f t="shared" si="10"/>
        <v>-1618.72</v>
      </c>
      <c r="K33" s="38">
        <f t="shared" si="10"/>
        <v>-3003.16</v>
      </c>
      <c r="L33" s="33">
        <f t="shared" si="7"/>
        <v>-59390.46000000001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-1932.55</v>
      </c>
      <c r="C44" s="33">
        <v>-1660.18</v>
      </c>
      <c r="D44" s="33">
        <v>-5810.63</v>
      </c>
      <c r="E44" s="33">
        <v>-5654.99</v>
      </c>
      <c r="F44" s="33">
        <v>-5642.02</v>
      </c>
      <c r="G44" s="33">
        <v>-2503.24</v>
      </c>
      <c r="H44" s="33">
        <v>-1582.36</v>
      </c>
      <c r="I44" s="33">
        <v>-2464.33</v>
      </c>
      <c r="J44" s="33">
        <v>-1971.46</v>
      </c>
      <c r="K44" s="33">
        <v>-3657.58</v>
      </c>
      <c r="L44" s="33">
        <f t="shared" si="11"/>
        <v>-32879.340000000004</v>
      </c>
    </row>
    <row r="45" spans="1:12" ht="18.75" customHeight="1">
      <c r="A45" s="37" t="s">
        <v>78</v>
      </c>
      <c r="B45" s="33">
        <v>345.77</v>
      </c>
      <c r="C45" s="33">
        <v>297.04</v>
      </c>
      <c r="D45" s="33">
        <v>1039.64</v>
      </c>
      <c r="E45" s="33">
        <v>1011.79</v>
      </c>
      <c r="F45" s="33">
        <v>1009.47</v>
      </c>
      <c r="G45" s="33">
        <v>447.88</v>
      </c>
      <c r="H45" s="33">
        <v>283.12</v>
      </c>
      <c r="I45" s="33">
        <v>440.92</v>
      </c>
      <c r="J45" s="33">
        <v>352.74</v>
      </c>
      <c r="K45" s="33">
        <v>654.42</v>
      </c>
      <c r="L45" s="33">
        <f t="shared" si="11"/>
        <v>5882.79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78722.54999999999</v>
      </c>
      <c r="C49" s="41">
        <f aca="true" t="shared" si="12" ref="C49:K49">IF(C17+C27+C40+C50&lt;0,0,C17+C27+C50)</f>
        <v>82522.90000000001</v>
      </c>
      <c r="D49" s="41">
        <f t="shared" si="12"/>
        <v>290396.9</v>
      </c>
      <c r="E49" s="41">
        <f t="shared" si="12"/>
        <v>280177.39</v>
      </c>
      <c r="F49" s="41">
        <f t="shared" si="12"/>
        <v>282918.99999999994</v>
      </c>
      <c r="G49" s="41">
        <f t="shared" si="12"/>
        <v>125097.6</v>
      </c>
      <c r="H49" s="41">
        <f t="shared" si="12"/>
        <v>74065.32999999999</v>
      </c>
      <c r="I49" s="41">
        <f t="shared" si="12"/>
        <v>126247.06</v>
      </c>
      <c r="J49" s="41">
        <f t="shared" si="12"/>
        <v>103366.37999999999</v>
      </c>
      <c r="K49" s="41">
        <f t="shared" si="12"/>
        <v>183296.21999999997</v>
      </c>
      <c r="L49" s="42">
        <f>SUM(B49:K49)</f>
        <v>1626811.33</v>
      </c>
      <c r="M49" s="54"/>
    </row>
    <row r="50" spans="1:12" ht="18.75" customHeight="1">
      <c r="A50" s="27" t="s">
        <v>48</v>
      </c>
      <c r="B50" s="33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78722.55</v>
      </c>
      <c r="C55" s="41">
        <f aca="true" t="shared" si="14" ref="C55:J55">SUM(C56:C67)</f>
        <v>82522.91</v>
      </c>
      <c r="D55" s="41">
        <f t="shared" si="14"/>
        <v>290396.9</v>
      </c>
      <c r="E55" s="41">
        <f t="shared" si="14"/>
        <v>280177.39</v>
      </c>
      <c r="F55" s="41">
        <f t="shared" si="14"/>
        <v>282919</v>
      </c>
      <c r="G55" s="41">
        <f t="shared" si="14"/>
        <v>125097.61</v>
      </c>
      <c r="H55" s="41">
        <f t="shared" si="14"/>
        <v>74065.33</v>
      </c>
      <c r="I55" s="41">
        <f>SUM(I56:I70)</f>
        <v>126247.06</v>
      </c>
      <c r="J55" s="41">
        <f t="shared" si="14"/>
        <v>103366.38</v>
      </c>
      <c r="K55" s="41">
        <f>SUM(K56:K69)</f>
        <v>183296.22</v>
      </c>
      <c r="L55" s="46">
        <f>SUM(B55:K55)</f>
        <v>1626811.3500000003</v>
      </c>
      <c r="M55" s="40"/>
    </row>
    <row r="56" spans="1:13" ht="18.75" customHeight="1">
      <c r="A56" s="47" t="s">
        <v>51</v>
      </c>
      <c r="B56" s="48">
        <v>78722.55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78722.55</v>
      </c>
      <c r="M56" s="40"/>
    </row>
    <row r="57" spans="1:12" ht="18.75" customHeight="1">
      <c r="A57" s="47" t="s">
        <v>61</v>
      </c>
      <c r="B57" s="17">
        <v>0</v>
      </c>
      <c r="C57" s="48">
        <v>72009.49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72009.49</v>
      </c>
    </row>
    <row r="58" spans="1:12" ht="18.75" customHeight="1">
      <c r="A58" s="47" t="s">
        <v>62</v>
      </c>
      <c r="B58" s="17">
        <v>0</v>
      </c>
      <c r="C58" s="48">
        <v>10513.42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10513.42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290396.9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290396.9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280177.39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280177.39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282919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282919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125097.61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125097.61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74065.33</v>
      </c>
      <c r="I63" s="17">
        <v>0</v>
      </c>
      <c r="J63" s="17">
        <v>0</v>
      </c>
      <c r="K63" s="17">
        <v>0</v>
      </c>
      <c r="L63" s="46">
        <f t="shared" si="15"/>
        <v>74065.33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103366.38</v>
      </c>
      <c r="K65" s="17">
        <v>0</v>
      </c>
      <c r="L65" s="46">
        <f t="shared" si="15"/>
        <v>103366.38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76562.83</v>
      </c>
      <c r="L66" s="46">
        <f t="shared" si="15"/>
        <v>76562.83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106733.39</v>
      </c>
      <c r="L67" s="46">
        <f t="shared" si="15"/>
        <v>106733.39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126247.06</v>
      </c>
      <c r="J70" s="53">
        <v>0</v>
      </c>
      <c r="K70" s="53">
        <v>0</v>
      </c>
      <c r="L70" s="51">
        <f>SUM(B70:K70)</f>
        <v>126247.06</v>
      </c>
    </row>
    <row r="71" spans="1:12" ht="18" customHeight="1">
      <c r="A71" s="61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0:11" ht="14.25"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2021-10-28T23:53:08Z</dcterms:modified>
  <cp:category/>
  <cp:version/>
  <cp:contentType/>
  <cp:contentStatus/>
</cp:coreProperties>
</file>