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<sst xmlns="http://schemas.openxmlformats.org/spreadsheetml/2006/main" count="82" uniqueCount="81">
  <si>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</si>
  <si>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</si>
  <si>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</si>
  <si>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</si>
  <si>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</si>
  <si>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</si>
  <si>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</si>
  <si>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</si>
  <si>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</si>
  <si>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</si>
  <si>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</si>
  <si>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</si>
  <si>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</si>
  <si>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</si>
  <si>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</si>
  <si>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</si>
  <si>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</si>
  <si>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</si>
  <si>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</si>
  <si>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</si>
  <si>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</si>
  <si>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</si>
  <si>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</si>
  <si>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</si>
  <si>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</si>
  <si>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</si>
  <si>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</si>
  <si>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</si>
  <si>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</si>
  <si>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</si>
  <si>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</si>
  <si>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</si>
  <si>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</si>
  <si>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</si>
  <si>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</si>
  <si>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</si>
  <si>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</si>
  <si>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</si>
  <si>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</si>
  <si>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</si>
  <si>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</si>
  <si>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</si>
  <si>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</si>
  <si>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</si>
  <si>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</si>
  <si>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</si>
  <si>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</si>
  <si>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</si>
  <si>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</si>
  <si>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</si>
  <si>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</si>
  <si>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</si>
  <si>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</si>
  <si>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</si>
  <si>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</si>
  <si>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</si>
  <si>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</si>
  <si>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</si>
  <si>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</si>
  <si>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</si>
  <si>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</si>
  <si>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</si>
  <si>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</si>
  <si>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</si>
  <si>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</si>
  <si>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</si>
  <si>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</si>
  <si>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</si>
  <si>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</si>
  <si>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</si>
  <si>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</si>
  <si>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</si>
  <si>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</si>
  <si>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</si>
  <si>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</si>
  <si>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22/10/21 - VENCIMENTO 29/10/21</t>
  </si>
  <si>
    <t>7.15. Consórcio KBPX</t>
  </si>
  <si>
    <t>5.2.12. Amortização dos Investimentos</t>
  </si>
  <si>
    <t>5.3. Revisão de Remuneração pelo Transporte Coletivo ¹</t>
  </si>
  <si>
    <t>¹ Rede da madrugada e Arla de set e aposentados de ago. Energia para tração de set e out (AR0).</t>
  </si>
  <si>
    <t>5.2.13. Indenização Veículo Frota Pública Atende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</si>
</sst>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36">
      <selection activeCell="A53" sqref="A53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77847</v>
      </c>
      <c r="C7" s="10">
        <f>C8+C11</f>
        <v>94878</v>
      </c>
      <c r="D7" s="10">
        <f aca="true" t="shared" si="0" ref="D7:K7">D8+D11</f>
        <v>268616</v>
      </c>
      <c r="E7" s="10">
        <f t="shared" si="0"/>
        <v>231749</v>
      </c>
      <c r="F7" s="10">
        <f t="shared" si="0"/>
        <v>241871</v>
      </c>
      <c r="G7" s="10">
        <f t="shared" si="0"/>
        <v>125057</v>
      </c>
      <c r="H7" s="10">
        <f t="shared" si="0"/>
        <v>67027</v>
      </c>
      <c r="I7" s="10">
        <f t="shared" si="0"/>
        <v>109001</v>
      </c>
      <c r="J7" s="10">
        <f t="shared" si="0"/>
        <v>100343</v>
      </c>
      <c r="K7" s="10">
        <f t="shared" si="0"/>
        <v>192490</v>
      </c>
      <c r="L7" s="10">
        <f>SUM(B7:K7)</f>
        <v>1508879</v>
      </c>
      <c r="M7" s="11"/>
    </row>
    <row r="8" spans="1:13" ht="17.25" customHeight="1">
      <c r="A8" s="12" t="s">
        <v>18</v>
      </c>
      <c r="B8" s="13">
        <f>B9+B10</f>
        <v>6340</v>
      </c>
      <c r="C8" s="13">
        <f aca="true" t="shared" si="1" ref="C8:K8">C9+C10</f>
        <v>7178</v>
      </c>
      <c r="D8" s="13">
        <f t="shared" si="1"/>
        <v>21492</v>
      </c>
      <c r="E8" s="13">
        <f t="shared" si="1"/>
        <v>15959</v>
      </c>
      <c r="F8" s="13">
        <f t="shared" si="1"/>
        <v>16190</v>
      </c>
      <c r="G8" s="13">
        <f t="shared" si="1"/>
        <v>10439</v>
      </c>
      <c r="H8" s="13">
        <f t="shared" si="1"/>
        <v>4890</v>
      </c>
      <c r="I8" s="13">
        <f t="shared" si="1"/>
        <v>5896</v>
      </c>
      <c r="J8" s="13">
        <f t="shared" si="1"/>
        <v>7025</v>
      </c>
      <c r="K8" s="13">
        <f t="shared" si="1"/>
        <v>12867</v>
      </c>
      <c r="L8" s="13">
        <f>SUM(B8:K8)</f>
        <v>108276</v>
      </c>
      <c r="M8"/>
    </row>
    <row r="9" spans="1:13" ht="17.25" customHeight="1">
      <c r="A9" s="14" t="s">
        <v>19</v>
      </c>
      <c r="B9" s="15">
        <v>6338</v>
      </c>
      <c r="C9" s="15">
        <v>7178</v>
      </c>
      <c r="D9" s="15">
        <v>21492</v>
      </c>
      <c r="E9" s="15">
        <v>15959</v>
      </c>
      <c r="F9" s="15">
        <v>16190</v>
      </c>
      <c r="G9" s="15">
        <v>10439</v>
      </c>
      <c r="H9" s="15">
        <v>4888</v>
      </c>
      <c r="I9" s="15">
        <v>5896</v>
      </c>
      <c r="J9" s="15">
        <v>7025</v>
      </c>
      <c r="K9" s="15">
        <v>12867</v>
      </c>
      <c r="L9" s="13">
        <f>SUM(B9:K9)</f>
        <v>108272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71507</v>
      </c>
      <c r="C11" s="15">
        <v>87700</v>
      </c>
      <c r="D11" s="15">
        <v>247124</v>
      </c>
      <c r="E11" s="15">
        <v>215790</v>
      </c>
      <c r="F11" s="15">
        <v>225681</v>
      </c>
      <c r="G11" s="15">
        <v>114618</v>
      </c>
      <c r="H11" s="15">
        <v>62137</v>
      </c>
      <c r="I11" s="15">
        <v>103105</v>
      </c>
      <c r="J11" s="15">
        <v>93318</v>
      </c>
      <c r="K11" s="15">
        <v>179623</v>
      </c>
      <c r="L11" s="13">
        <f>SUM(B11:K11)</f>
        <v>1400603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1.089429404892096</v>
      </c>
      <c r="C15" s="22">
        <v>1.286206299706658</v>
      </c>
      <c r="D15" s="22">
        <v>1.25854957973617</v>
      </c>
      <c r="E15" s="22">
        <v>1.160240591760291</v>
      </c>
      <c r="F15" s="22">
        <v>1.32718768605141</v>
      </c>
      <c r="G15" s="22">
        <v>1.312965316293034</v>
      </c>
      <c r="H15" s="22">
        <v>1.277999587375972</v>
      </c>
      <c r="I15" s="22">
        <v>1.251427927339632</v>
      </c>
      <c r="J15" s="22">
        <v>1.466968565791814</v>
      </c>
      <c r="K15" s="22">
        <v>1.166677249839077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503474.48</v>
      </c>
      <c r="C17" s="25">
        <f aca="true" t="shared" si="2" ref="C17:K17">C18+C19+C20+C21+C22+C23+C24</f>
        <v>386482.96</v>
      </c>
      <c r="D17" s="25">
        <f t="shared" si="2"/>
        <v>1283015.1500000001</v>
      </c>
      <c r="E17" s="25">
        <f t="shared" si="2"/>
        <v>1032845.46</v>
      </c>
      <c r="F17" s="25">
        <f t="shared" si="2"/>
        <v>1094774.21</v>
      </c>
      <c r="G17" s="25">
        <f t="shared" si="2"/>
        <v>617491.65</v>
      </c>
      <c r="H17" s="25">
        <f t="shared" si="2"/>
        <v>357312.19</v>
      </c>
      <c r="I17" s="25">
        <f t="shared" si="2"/>
        <v>460208.26999999996</v>
      </c>
      <c r="J17" s="25">
        <f t="shared" si="2"/>
        <v>540515.4500000001</v>
      </c>
      <c r="K17" s="25">
        <f t="shared" si="2"/>
        <v>674241.5699999998</v>
      </c>
      <c r="L17" s="25">
        <f>L18+L19+L20+L21+L22+L23+L24</f>
        <v>6950361.390000001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459445.21</v>
      </c>
      <c r="C18" s="33">
        <f t="shared" si="3"/>
        <v>295355.21</v>
      </c>
      <c r="D18" s="33">
        <f t="shared" si="3"/>
        <v>995249.14</v>
      </c>
      <c r="E18" s="33">
        <f t="shared" si="3"/>
        <v>869754</v>
      </c>
      <c r="F18" s="33">
        <f t="shared" si="3"/>
        <v>802044.24</v>
      </c>
      <c r="G18" s="33">
        <f t="shared" si="3"/>
        <v>455982.83</v>
      </c>
      <c r="H18" s="33">
        <f t="shared" si="3"/>
        <v>269213.95</v>
      </c>
      <c r="I18" s="33">
        <f t="shared" si="3"/>
        <v>362984.23</v>
      </c>
      <c r="J18" s="33">
        <f t="shared" si="3"/>
        <v>359870.14</v>
      </c>
      <c r="K18" s="33">
        <f t="shared" si="3"/>
        <v>563726.21</v>
      </c>
      <c r="L18" s="33">
        <f aca="true" t="shared" si="4" ref="L18:L24">SUM(B18:K18)</f>
        <v>5433625.16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41087.91</v>
      </c>
      <c r="C19" s="33">
        <f t="shared" si="5"/>
        <v>84532.52</v>
      </c>
      <c r="D19" s="33">
        <f t="shared" si="5"/>
        <v>257321.25</v>
      </c>
      <c r="E19" s="33">
        <f t="shared" si="5"/>
        <v>139369.9</v>
      </c>
      <c r="F19" s="33">
        <f t="shared" si="5"/>
        <v>262419</v>
      </c>
      <c r="G19" s="33">
        <f t="shared" si="5"/>
        <v>142706.81</v>
      </c>
      <c r="H19" s="33">
        <f t="shared" si="5"/>
        <v>74841.37</v>
      </c>
      <c r="I19" s="33">
        <f t="shared" si="5"/>
        <v>91264.37</v>
      </c>
      <c r="J19" s="33">
        <f t="shared" si="5"/>
        <v>168048.04</v>
      </c>
      <c r="K19" s="33">
        <f t="shared" si="5"/>
        <v>93960.33</v>
      </c>
      <c r="L19" s="33">
        <f t="shared" si="4"/>
        <v>1355551.5</v>
      </c>
      <c r="M19"/>
    </row>
    <row r="20" spans="1:13" ht="17.25" customHeight="1">
      <c r="A20" s="27" t="s">
        <v>26</v>
      </c>
      <c r="B20" s="33">
        <v>1600.13</v>
      </c>
      <c r="C20" s="33">
        <v>5254</v>
      </c>
      <c r="D20" s="33">
        <v>27762.3</v>
      </c>
      <c r="E20" s="33">
        <v>21039.1</v>
      </c>
      <c r="F20" s="33">
        <v>28969.74</v>
      </c>
      <c r="G20" s="33">
        <v>18802.01</v>
      </c>
      <c r="H20" s="33">
        <v>11915.64</v>
      </c>
      <c r="I20" s="33">
        <v>4618.44</v>
      </c>
      <c r="J20" s="33">
        <v>9914.81</v>
      </c>
      <c r="K20" s="33">
        <v>13872.57</v>
      </c>
      <c r="L20" s="33">
        <f t="shared" si="4"/>
        <v>143748.74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+B28+B33+B48</f>
        <v>-601159.37</v>
      </c>
      <c r="C27" s="33">
        <f t="shared" si="6"/>
        <v>65887.3</v>
      </c>
      <c r="D27" s="33">
        <f t="shared" si="6"/>
        <v>195856.06999999998</v>
      </c>
      <c r="E27" s="33">
        <f t="shared" si="6"/>
        <v>382015.77</v>
      </c>
      <c r="F27" s="33">
        <f t="shared" si="6"/>
        <v>30971.880000000005</v>
      </c>
      <c r="G27" s="33">
        <f t="shared" si="6"/>
        <v>111268.21</v>
      </c>
      <c r="H27" s="33">
        <f t="shared" si="6"/>
        <v>-2975.34</v>
      </c>
      <c r="I27" s="33">
        <f t="shared" si="6"/>
        <v>-32840.259999999995</v>
      </c>
      <c r="J27" s="33">
        <f t="shared" si="6"/>
        <v>208112.3</v>
      </c>
      <c r="K27" s="33">
        <f t="shared" si="6"/>
        <v>129553.43999999999</v>
      </c>
      <c r="L27" s="33">
        <f aca="true" t="shared" si="7" ref="L27:L34">SUM(B27:K27)</f>
        <v>486690.00000000006</v>
      </c>
      <c r="M27"/>
    </row>
    <row r="28" spans="1:13" ht="18.75" customHeight="1">
      <c r="A28" s="27" t="s">
        <v>30</v>
      </c>
      <c r="B28" s="33">
        <f>B29+B30+B31+B32</f>
        <v>-27887.2</v>
      </c>
      <c r="C28" s="33">
        <f aca="true" t="shared" si="8" ref="C28:K28">C29+C30+C31+C32</f>
        <v>-31583.2</v>
      </c>
      <c r="D28" s="33">
        <f t="shared" si="8"/>
        <v>-94564.8</v>
      </c>
      <c r="E28" s="33">
        <f t="shared" si="8"/>
        <v>-70219.6</v>
      </c>
      <c r="F28" s="33">
        <f t="shared" si="8"/>
        <v>-71236</v>
      </c>
      <c r="G28" s="33">
        <f t="shared" si="8"/>
        <v>-45931.6</v>
      </c>
      <c r="H28" s="33">
        <f t="shared" si="8"/>
        <v>-21507.2</v>
      </c>
      <c r="I28" s="33">
        <f t="shared" si="8"/>
        <v>-33933.24</v>
      </c>
      <c r="J28" s="33">
        <f t="shared" si="8"/>
        <v>-30910</v>
      </c>
      <c r="K28" s="33">
        <f t="shared" si="8"/>
        <v>-56614.8</v>
      </c>
      <c r="L28" s="33">
        <f t="shared" si="7"/>
        <v>-484387.64</v>
      </c>
      <c r="M28"/>
    </row>
    <row r="29" spans="1:13" s="36" customFormat="1" ht="18.75" customHeight="1">
      <c r="A29" s="34" t="s">
        <v>57</v>
      </c>
      <c r="B29" s="33">
        <f>-ROUND((B9)*$E$3,2)</f>
        <v>-27887.2</v>
      </c>
      <c r="C29" s="33">
        <f aca="true" t="shared" si="9" ref="C29:K29">-ROUND((C9)*$E$3,2)</f>
        <v>-31583.2</v>
      </c>
      <c r="D29" s="33">
        <f t="shared" si="9"/>
        <v>-94564.8</v>
      </c>
      <c r="E29" s="33">
        <f t="shared" si="9"/>
        <v>-70219.6</v>
      </c>
      <c r="F29" s="33">
        <f t="shared" si="9"/>
        <v>-71236</v>
      </c>
      <c r="G29" s="33">
        <f t="shared" si="9"/>
        <v>-45931.6</v>
      </c>
      <c r="H29" s="33">
        <f t="shared" si="9"/>
        <v>-21507.2</v>
      </c>
      <c r="I29" s="33">
        <f t="shared" si="9"/>
        <v>-25942.4</v>
      </c>
      <c r="J29" s="33">
        <f t="shared" si="9"/>
        <v>-30910</v>
      </c>
      <c r="K29" s="33">
        <f t="shared" si="9"/>
        <v>-56614.8</v>
      </c>
      <c r="L29" s="33">
        <f t="shared" si="7"/>
        <v>-476396.80000000005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-168.94</v>
      </c>
      <c r="J31" s="17">
        <v>0</v>
      </c>
      <c r="K31" s="17">
        <v>0</v>
      </c>
      <c r="L31" s="33">
        <f t="shared" si="7"/>
        <v>-168.94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-7821.9</v>
      </c>
      <c r="J32" s="17">
        <v>0</v>
      </c>
      <c r="K32" s="17">
        <v>0</v>
      </c>
      <c r="L32" s="33">
        <f t="shared" si="7"/>
        <v>-7821.9</v>
      </c>
      <c r="M32"/>
    </row>
    <row r="33" spans="1:13" s="36" customFormat="1" ht="18.75" customHeight="1">
      <c r="A33" s="27" t="s">
        <v>34</v>
      </c>
      <c r="B33" s="38">
        <f>SUM(B34:B47)</f>
        <v>-22135.95</v>
      </c>
      <c r="C33" s="38">
        <f aca="true" t="shared" si="10" ref="C33:K33">SUM(C34:C47)</f>
        <v>-1640.02</v>
      </c>
      <c r="D33" s="38">
        <f t="shared" si="10"/>
        <v>-10448.8</v>
      </c>
      <c r="E33" s="38">
        <f t="shared" si="10"/>
        <v>-8937.499999999998</v>
      </c>
      <c r="F33" s="38">
        <f t="shared" si="10"/>
        <v>-4643.2</v>
      </c>
      <c r="G33" s="38">
        <f t="shared" si="10"/>
        <v>-2619.79</v>
      </c>
      <c r="H33" s="38">
        <f t="shared" si="10"/>
        <v>-9350.189999999999</v>
      </c>
      <c r="I33" s="38">
        <f t="shared" si="10"/>
        <v>-1948.86</v>
      </c>
      <c r="J33" s="38">
        <f t="shared" si="10"/>
        <v>-2289.64</v>
      </c>
      <c r="K33" s="38">
        <f t="shared" si="10"/>
        <v>-2864.72</v>
      </c>
      <c r="L33" s="33">
        <f t="shared" si="7"/>
        <v>-66878.67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8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-2607</v>
      </c>
      <c r="C44" s="33">
        <v>-1997.4</v>
      </c>
      <c r="D44" s="33">
        <v>-6627.75</v>
      </c>
      <c r="E44" s="33">
        <v>-5330.73</v>
      </c>
      <c r="F44" s="33">
        <v>-5654.99</v>
      </c>
      <c r="G44" s="33">
        <v>-3190.66</v>
      </c>
      <c r="H44" s="33">
        <v>-1841.76</v>
      </c>
      <c r="I44" s="33">
        <v>-2373.54</v>
      </c>
      <c r="J44" s="33">
        <v>-2788.58</v>
      </c>
      <c r="K44" s="33">
        <v>-3488.97</v>
      </c>
      <c r="L44" s="33">
        <f t="shared" si="11"/>
        <v>-35901.38</v>
      </c>
    </row>
    <row r="45" spans="1:12" ht="18.75" customHeight="1">
      <c r="A45" s="37" t="s">
        <v>77</v>
      </c>
      <c r="B45" s="33">
        <v>466.45</v>
      </c>
      <c r="C45" s="33">
        <v>357.38</v>
      </c>
      <c r="D45" s="33">
        <v>1185.84</v>
      </c>
      <c r="E45" s="33">
        <v>953.78</v>
      </c>
      <c r="F45" s="33">
        <v>1011.79</v>
      </c>
      <c r="G45" s="33">
        <v>570.87</v>
      </c>
      <c r="H45" s="33">
        <v>329.53</v>
      </c>
      <c r="I45" s="33">
        <v>424.68</v>
      </c>
      <c r="J45" s="33">
        <v>498.94</v>
      </c>
      <c r="K45" s="33">
        <v>624.25</v>
      </c>
      <c r="L45" s="33">
        <f t="shared" si="11"/>
        <v>6423.509999999999</v>
      </c>
    </row>
    <row r="46" spans="1:12" ht="18.75" customHeight="1">
      <c r="A46" s="37" t="s">
        <v>80</v>
      </c>
      <c r="B46" s="33"/>
      <c r="C46" s="33"/>
      <c r="D46" s="33">
        <v>-5006.89</v>
      </c>
      <c r="E46" s="33"/>
      <c r="F46" s="33"/>
      <c r="G46" s="33"/>
      <c r="H46" s="33"/>
      <c r="I46" s="33"/>
      <c r="J46" s="33"/>
      <c r="K46" s="33"/>
      <c r="L46" s="33">
        <f t="shared" si="11"/>
        <v>-5006.89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78</v>
      </c>
      <c r="B48" s="33">
        <v>-551136.22</v>
      </c>
      <c r="C48" s="33">
        <v>99110.52</v>
      </c>
      <c r="D48" s="33">
        <v>300869.67</v>
      </c>
      <c r="E48" s="33">
        <v>461172.87</v>
      </c>
      <c r="F48" s="33">
        <v>106851.08</v>
      </c>
      <c r="G48" s="33">
        <v>159819.6</v>
      </c>
      <c r="H48" s="33">
        <v>27882.05</v>
      </c>
      <c r="I48" s="33">
        <v>3041.84</v>
      </c>
      <c r="J48" s="33">
        <v>241311.94</v>
      </c>
      <c r="K48" s="33">
        <v>189032.96</v>
      </c>
      <c r="L48" s="33">
        <f t="shared" si="11"/>
        <v>1037956.31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IF(B17+B27+B40+B51&lt;0,0,B17+B27+B51)</f>
        <v>0</v>
      </c>
      <c r="C50" s="41">
        <f aca="true" t="shared" si="12" ref="C50:K50">IF(C17+C27+C40+C51&lt;0,0,C17+C27+C51)</f>
        <v>452370.26</v>
      </c>
      <c r="D50" s="41">
        <f t="shared" si="12"/>
        <v>1478871.2200000002</v>
      </c>
      <c r="E50" s="41">
        <f t="shared" si="12"/>
        <v>1414861.23</v>
      </c>
      <c r="F50" s="41">
        <f t="shared" si="12"/>
        <v>1125746.0899999999</v>
      </c>
      <c r="G50" s="41">
        <f t="shared" si="12"/>
        <v>728759.86</v>
      </c>
      <c r="H50" s="41">
        <f t="shared" si="12"/>
        <v>354336.85</v>
      </c>
      <c r="I50" s="41">
        <f t="shared" si="12"/>
        <v>427368.00999999995</v>
      </c>
      <c r="J50" s="41">
        <f t="shared" si="12"/>
        <v>748627.75</v>
      </c>
      <c r="K50" s="41">
        <f t="shared" si="12"/>
        <v>803795.0099999998</v>
      </c>
      <c r="L50" s="42">
        <f>SUM(B50:K50)</f>
        <v>7534736.279999999</v>
      </c>
      <c r="M50" s="54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IF(B17+B27+B40+B51&gt;0,0,B17+B27+B51)</f>
        <v>-97684.89000000001</v>
      </c>
      <c r="C52" s="33">
        <f aca="true" t="shared" si="13" ref="C52:K52">IF(C17+C27+C40+C51&gt;0,0,C17+C27+C51)</f>
        <v>0</v>
      </c>
      <c r="D52" s="33">
        <f t="shared" si="13"/>
        <v>0</v>
      </c>
      <c r="E52" s="33">
        <f t="shared" si="13"/>
        <v>0</v>
      </c>
      <c r="F52" s="33">
        <f t="shared" si="13"/>
        <v>0</v>
      </c>
      <c r="G52" s="33">
        <f t="shared" si="13"/>
        <v>0</v>
      </c>
      <c r="H52" s="33">
        <f t="shared" si="13"/>
        <v>0</v>
      </c>
      <c r="I52" s="33">
        <f t="shared" si="13"/>
        <v>0</v>
      </c>
      <c r="J52" s="33">
        <f t="shared" si="13"/>
        <v>0</v>
      </c>
      <c r="K52" s="33">
        <f t="shared" si="13"/>
        <v>0</v>
      </c>
      <c r="L52" s="42">
        <f>SUM(B52:K52)</f>
        <v>-97684.89000000001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0</v>
      </c>
      <c r="C56" s="41">
        <f aca="true" t="shared" si="14" ref="C56:J56">SUM(C57:C68)</f>
        <v>452370.26999999996</v>
      </c>
      <c r="D56" s="41">
        <f t="shared" si="14"/>
        <v>1478871.2200000002</v>
      </c>
      <c r="E56" s="41">
        <f t="shared" si="14"/>
        <v>1414861.22</v>
      </c>
      <c r="F56" s="41">
        <f t="shared" si="14"/>
        <v>1125746.09</v>
      </c>
      <c r="G56" s="41">
        <f t="shared" si="14"/>
        <v>728759.87</v>
      </c>
      <c r="H56" s="41">
        <f t="shared" si="14"/>
        <v>354336.84</v>
      </c>
      <c r="I56" s="41">
        <f>SUM(I57:I71)</f>
        <v>427368.01</v>
      </c>
      <c r="J56" s="41">
        <f t="shared" si="14"/>
        <v>748627.75</v>
      </c>
      <c r="K56" s="41">
        <f>SUM(K57:K70)</f>
        <v>803795.02</v>
      </c>
      <c r="L56" s="46">
        <f>SUM(B56:K56)</f>
        <v>7534736.289999999</v>
      </c>
      <c r="M56" s="40"/>
    </row>
    <row r="57" spans="1:13" ht="18.75" customHeight="1">
      <c r="A57" s="47" t="s">
        <v>50</v>
      </c>
      <c r="B57" s="48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5" ref="L57:L68">SUM(B57:K57)</f>
        <v>0</v>
      </c>
      <c r="M57" s="40"/>
    </row>
    <row r="58" spans="1:12" ht="18.75" customHeight="1">
      <c r="A58" s="47" t="s">
        <v>60</v>
      </c>
      <c r="B58" s="17">
        <v>0</v>
      </c>
      <c r="C58" s="17">
        <v>388871.73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388871.73</v>
      </c>
    </row>
    <row r="59" spans="1:12" ht="18.75" customHeight="1">
      <c r="A59" s="47" t="s">
        <v>61</v>
      </c>
      <c r="B59" s="17">
        <v>0</v>
      </c>
      <c r="C59" s="48">
        <v>63498.54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63498.54</v>
      </c>
    </row>
    <row r="60" spans="1:12" ht="18.75" customHeight="1">
      <c r="A60" s="47" t="s">
        <v>51</v>
      </c>
      <c r="B60" s="17">
        <v>0</v>
      </c>
      <c r="C60" s="17">
        <v>0</v>
      </c>
      <c r="D60" s="17">
        <f>+D50</f>
        <v>1478871.2200000002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1478871.2200000002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17">
        <v>1414861.22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1414861.22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17">
        <v>1125746.09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1125746.09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728759.87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728759.87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354336.84</v>
      </c>
      <c r="I64" s="17">
        <v>0</v>
      </c>
      <c r="J64" s="17">
        <v>0</v>
      </c>
      <c r="K64" s="17">
        <v>0</v>
      </c>
      <c r="L64" s="46">
        <f t="shared" si="15"/>
        <v>354336.84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5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748627.75</v>
      </c>
      <c r="K66" s="17">
        <v>0</v>
      </c>
      <c r="L66" s="46">
        <f t="shared" si="15"/>
        <v>748627.75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464266.4</v>
      </c>
      <c r="L67" s="46">
        <f t="shared" si="15"/>
        <v>464266.4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339528.62</v>
      </c>
      <c r="L68" s="46">
        <f t="shared" si="15"/>
        <v>339528.62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6">
        <f>SUM(B70:K70)</f>
        <v>0</v>
      </c>
    </row>
    <row r="71" spans="1:12" ht="18" customHeight="1">
      <c r="A71" s="50" t="s">
        <v>76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427368.01</v>
      </c>
      <c r="J71" s="53">
        <v>0</v>
      </c>
      <c r="K71" s="53">
        <v>0</v>
      </c>
      <c r="L71" s="51">
        <f>SUM(B71:K71)</f>
        <v>427368.01</v>
      </c>
    </row>
    <row r="72" spans="1:12" ht="18" customHeight="1">
      <c r="A72" s="55" t="s">
        <v>79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2021-12-12T18:14:29Z</dcterms:modified>
  <cp:category/>
  <cp:version/>
  <cp:contentType/>
  <cp:contentStatus/>
</cp:coreProperties>
</file>