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<sst xmlns="http://schemas.openxmlformats.org/spreadsheetml/2006/main" count="80" uniqueCount="79">
  <si>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</si>
  <si>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</si>
  <si>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</si>
  <si>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</si>
  <si>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</si>
  <si>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</si>
  <si>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</si>
  <si>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</si>
  <si>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</si>
  <si>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</si>
  <si>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</si>
  <si>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</si>
  <si>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</si>
  <si>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</si>
  <si>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</si>
  <si>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</si>
  <si>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</si>
  <si>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</si>
  <si>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</si>
  <si>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</si>
  <si>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</si>
  <si>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</si>
  <si>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</si>
  <si>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</si>
  <si>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</si>
  <si>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</si>
  <si>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</si>
  <si>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</si>
  <si>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</si>
  <si>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</si>
  <si>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</si>
  <si>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</si>
  <si>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</si>
  <si>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</si>
  <si>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</si>
  <si>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</si>
  <si>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</si>
  <si>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</si>
  <si>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</si>
  <si>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</si>
  <si>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</si>
  <si>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</si>
  <si>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</si>
  <si>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</si>
  <si>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</si>
  <si>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</si>
  <si>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</si>
  <si>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</si>
  <si>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</si>
  <si>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</si>
  <si>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</si>
  <si>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</si>
  <si>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</si>
  <si>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</si>
  <si>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</si>
  <si>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</si>
  <si>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</si>
  <si>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</si>
  <si>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</si>
  <si>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</si>
  <si>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</si>
  <si>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</si>
  <si>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</si>
  <si>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</si>
  <si>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</si>
  <si>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</si>
  <si>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</si>
  <si>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</si>
  <si>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</si>
  <si>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</si>
  <si>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</si>
  <si>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</si>
  <si>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</si>
  <si>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</si>
  <si>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</si>
  <si>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</si>
  <si>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21/10/21 - VENCIMENTO 28/10/21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</si>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</sst>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78270</v>
      </c>
      <c r="C7" s="10">
        <f>C8+C11</f>
        <v>93745</v>
      </c>
      <c r="D7" s="10">
        <f aca="true" t="shared" si="0" ref="D7:K7">D8+D11</f>
        <v>268963</v>
      </c>
      <c r="E7" s="10">
        <f t="shared" si="0"/>
        <v>231115</v>
      </c>
      <c r="F7" s="10">
        <f t="shared" si="0"/>
        <v>241959</v>
      </c>
      <c r="G7" s="10">
        <f t="shared" si="0"/>
        <v>126112</v>
      </c>
      <c r="H7" s="10">
        <f t="shared" si="0"/>
        <v>66808</v>
      </c>
      <c r="I7" s="10">
        <f t="shared" si="0"/>
        <v>108171</v>
      </c>
      <c r="J7" s="10">
        <f t="shared" si="0"/>
        <v>102405</v>
      </c>
      <c r="K7" s="10">
        <f t="shared" si="0"/>
        <v>192198</v>
      </c>
      <c r="L7" s="10">
        <f>SUM(B7:K7)</f>
        <v>1509746</v>
      </c>
      <c r="M7" s="11"/>
    </row>
    <row r="8" spans="1:13" ht="17.25" customHeight="1">
      <c r="A8" s="12" t="s">
        <v>18</v>
      </c>
      <c r="B8" s="13">
        <f>B9+B10</f>
        <v>6151</v>
      </c>
      <c r="C8" s="13">
        <f aca="true" t="shared" si="1" ref="C8:K8">C9+C10</f>
        <v>7018</v>
      </c>
      <c r="D8" s="13">
        <f t="shared" si="1"/>
        <v>20237</v>
      </c>
      <c r="E8" s="13">
        <f t="shared" si="1"/>
        <v>15119</v>
      </c>
      <c r="F8" s="13">
        <f t="shared" si="1"/>
        <v>15235</v>
      </c>
      <c r="G8" s="13">
        <f t="shared" si="1"/>
        <v>10309</v>
      </c>
      <c r="H8" s="13">
        <f t="shared" si="1"/>
        <v>4784</v>
      </c>
      <c r="I8" s="13">
        <f t="shared" si="1"/>
        <v>5683</v>
      </c>
      <c r="J8" s="13">
        <f t="shared" si="1"/>
        <v>6936</v>
      </c>
      <c r="K8" s="13">
        <f t="shared" si="1"/>
        <v>12488</v>
      </c>
      <c r="L8" s="13">
        <f>SUM(B8:K8)</f>
        <v>103960</v>
      </c>
      <c r="M8"/>
    </row>
    <row r="9" spans="1:13" ht="17.25" customHeight="1">
      <c r="A9" s="14" t="s">
        <v>19</v>
      </c>
      <c r="B9" s="15">
        <v>6148</v>
      </c>
      <c r="C9" s="15">
        <v>7018</v>
      </c>
      <c r="D9" s="15">
        <v>20237</v>
      </c>
      <c r="E9" s="15">
        <v>15119</v>
      </c>
      <c r="F9" s="15">
        <v>15235</v>
      </c>
      <c r="G9" s="15">
        <v>10309</v>
      </c>
      <c r="H9" s="15">
        <v>4779</v>
      </c>
      <c r="I9" s="15">
        <v>5683</v>
      </c>
      <c r="J9" s="15">
        <v>6936</v>
      </c>
      <c r="K9" s="15">
        <v>12488</v>
      </c>
      <c r="L9" s="13">
        <f>SUM(B9:K9)</f>
        <v>103952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72119</v>
      </c>
      <c r="C11" s="15">
        <v>86727</v>
      </c>
      <c r="D11" s="15">
        <v>248726</v>
      </c>
      <c r="E11" s="15">
        <v>215996</v>
      </c>
      <c r="F11" s="15">
        <v>226724</v>
      </c>
      <c r="G11" s="15">
        <v>115803</v>
      </c>
      <c r="H11" s="15">
        <v>62024</v>
      </c>
      <c r="I11" s="15">
        <v>102488</v>
      </c>
      <c r="J11" s="15">
        <v>95469</v>
      </c>
      <c r="K11" s="15">
        <v>179710</v>
      </c>
      <c r="L11" s="13">
        <f>SUM(B11:K11)</f>
        <v>1405786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1.084018964146483</v>
      </c>
      <c r="C15" s="22">
        <v>1.296239125936664</v>
      </c>
      <c r="D15" s="22">
        <v>1.260146584255581</v>
      </c>
      <c r="E15" s="22">
        <v>1.161263844808064</v>
      </c>
      <c r="F15" s="22">
        <v>1.33950933065633</v>
      </c>
      <c r="G15" s="22">
        <v>1.303049898234854</v>
      </c>
      <c r="H15" s="22">
        <v>1.282973005592345</v>
      </c>
      <c r="I15" s="22">
        <v>1.260491847590362</v>
      </c>
      <c r="J15" s="22">
        <v>1.432043296860709</v>
      </c>
      <c r="K15" s="22">
        <v>1.17974662163076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503503.39999999997</v>
      </c>
      <c r="C17" s="25">
        <f aca="true" t="shared" si="2" ref="C17:K17">C18+C19+C20+C21+C22+C23+C24</f>
        <v>384916.72</v>
      </c>
      <c r="D17" s="25">
        <f t="shared" si="2"/>
        <v>1286220.41</v>
      </c>
      <c r="E17" s="25">
        <f t="shared" si="2"/>
        <v>1030775.88</v>
      </c>
      <c r="F17" s="25">
        <f t="shared" si="2"/>
        <v>1105186.98</v>
      </c>
      <c r="G17" s="25">
        <f t="shared" si="2"/>
        <v>617873.3</v>
      </c>
      <c r="H17" s="25">
        <f t="shared" si="2"/>
        <v>357531.12</v>
      </c>
      <c r="I17" s="25">
        <f t="shared" si="2"/>
        <v>459929.61</v>
      </c>
      <c r="J17" s="25">
        <f t="shared" si="2"/>
        <v>538876.04</v>
      </c>
      <c r="K17" s="25">
        <f t="shared" si="2"/>
        <v>680557.88</v>
      </c>
      <c r="L17" s="25">
        <f>L18+L19+L20+L21+L22+L23+L24</f>
        <v>6965371.339999999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461941.71</v>
      </c>
      <c r="C18" s="33">
        <f t="shared" si="3"/>
        <v>291828.19</v>
      </c>
      <c r="D18" s="33">
        <f t="shared" si="3"/>
        <v>996534.81</v>
      </c>
      <c r="E18" s="33">
        <f t="shared" si="3"/>
        <v>867374.6</v>
      </c>
      <c r="F18" s="33">
        <f t="shared" si="3"/>
        <v>802336.04</v>
      </c>
      <c r="G18" s="33">
        <f t="shared" si="3"/>
        <v>459829.57</v>
      </c>
      <c r="H18" s="33">
        <f t="shared" si="3"/>
        <v>268334.33</v>
      </c>
      <c r="I18" s="33">
        <f t="shared" si="3"/>
        <v>360220.25</v>
      </c>
      <c r="J18" s="33">
        <f t="shared" si="3"/>
        <v>367265.29</v>
      </c>
      <c r="K18" s="33">
        <f t="shared" si="3"/>
        <v>562871.06</v>
      </c>
      <c r="L18" s="33">
        <f aca="true" t="shared" si="4" ref="L18:L24">SUM(B18:K18)</f>
        <v>5438535.85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38811.86</v>
      </c>
      <c r="C19" s="33">
        <f t="shared" si="5"/>
        <v>86450.93</v>
      </c>
      <c r="D19" s="33">
        <f t="shared" si="5"/>
        <v>259245.13</v>
      </c>
      <c r="E19" s="33">
        <f t="shared" si="5"/>
        <v>139876.16</v>
      </c>
      <c r="F19" s="33">
        <f t="shared" si="5"/>
        <v>272400.57</v>
      </c>
      <c r="G19" s="33">
        <f t="shared" si="5"/>
        <v>139351.3</v>
      </c>
      <c r="H19" s="33">
        <f t="shared" si="5"/>
        <v>75931.37</v>
      </c>
      <c r="I19" s="33">
        <f t="shared" si="5"/>
        <v>93834.44</v>
      </c>
      <c r="J19" s="33">
        <f t="shared" si="5"/>
        <v>158674.51</v>
      </c>
      <c r="K19" s="33">
        <f t="shared" si="5"/>
        <v>101174.17</v>
      </c>
      <c r="L19" s="33">
        <f t="shared" si="4"/>
        <v>1365750.44</v>
      </c>
      <c r="M19"/>
    </row>
    <row r="20" spans="1:13" ht="17.25" customHeight="1">
      <c r="A20" s="27" t="s">
        <v>26</v>
      </c>
      <c r="B20" s="33">
        <v>1408.6</v>
      </c>
      <c r="C20" s="33">
        <v>5296.37</v>
      </c>
      <c r="D20" s="33">
        <v>27758.01</v>
      </c>
      <c r="E20" s="33">
        <v>20842.66</v>
      </c>
      <c r="F20" s="33">
        <v>29109.14</v>
      </c>
      <c r="G20" s="33">
        <v>18692.43</v>
      </c>
      <c r="H20" s="33">
        <v>11924.19</v>
      </c>
      <c r="I20" s="33">
        <v>4533.69</v>
      </c>
      <c r="J20" s="33">
        <v>10253.78</v>
      </c>
      <c r="K20" s="33">
        <v>13830.19</v>
      </c>
      <c r="L20" s="33">
        <f t="shared" si="4"/>
        <v>143649.06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-49176.5</v>
      </c>
      <c r="C27" s="33">
        <f t="shared" si="6"/>
        <v>-32508.57</v>
      </c>
      <c r="D27" s="33">
        <f t="shared" si="6"/>
        <v>-94495.36</v>
      </c>
      <c r="E27" s="33">
        <f t="shared" si="6"/>
        <v>-75450.45000000001</v>
      </c>
      <c r="F27" s="33">
        <f t="shared" si="6"/>
        <v>-71719.79</v>
      </c>
      <c r="G27" s="33">
        <f t="shared" si="6"/>
        <v>-47979.39</v>
      </c>
      <c r="H27" s="33">
        <f t="shared" si="6"/>
        <v>-30377.789999999997</v>
      </c>
      <c r="I27" s="33">
        <f t="shared" si="6"/>
        <v>-36044.75</v>
      </c>
      <c r="J27" s="33">
        <f t="shared" si="6"/>
        <v>-32808.04</v>
      </c>
      <c r="K27" s="33">
        <f t="shared" si="6"/>
        <v>-57833.219999999994</v>
      </c>
      <c r="L27" s="33">
        <f aca="true" t="shared" si="7" ref="L27:L34">SUM(B27:K27)</f>
        <v>-528393.86</v>
      </c>
      <c r="M27"/>
    </row>
    <row r="28" spans="1:13" ht="18.75" customHeight="1">
      <c r="A28" s="27" t="s">
        <v>30</v>
      </c>
      <c r="B28" s="33">
        <f>B29+B30+B31+B32</f>
        <v>-27051.2</v>
      </c>
      <c r="C28" s="33">
        <f aca="true" t="shared" si="8" ref="C28:K28">C29+C30+C31+C32</f>
        <v>-30879.2</v>
      </c>
      <c r="D28" s="33">
        <f t="shared" si="8"/>
        <v>-89042.8</v>
      </c>
      <c r="E28" s="33">
        <f t="shared" si="8"/>
        <v>-66523.6</v>
      </c>
      <c r="F28" s="33">
        <f t="shared" si="8"/>
        <v>-67034</v>
      </c>
      <c r="G28" s="33">
        <f t="shared" si="8"/>
        <v>-45359.6</v>
      </c>
      <c r="H28" s="33">
        <f t="shared" si="8"/>
        <v>-21027.6</v>
      </c>
      <c r="I28" s="33">
        <f t="shared" si="8"/>
        <v>-34095.89</v>
      </c>
      <c r="J28" s="33">
        <f t="shared" si="8"/>
        <v>-30518.4</v>
      </c>
      <c r="K28" s="33">
        <f t="shared" si="8"/>
        <v>-54947.2</v>
      </c>
      <c r="L28" s="33">
        <f t="shared" si="7"/>
        <v>-466479.49000000005</v>
      </c>
      <c r="M28"/>
    </row>
    <row r="29" spans="1:13" s="36" customFormat="1" ht="18.75" customHeight="1">
      <c r="A29" s="34" t="s">
        <v>58</v>
      </c>
      <c r="B29" s="33">
        <f>-ROUND((B9)*$E$3,2)</f>
        <v>-27051.2</v>
      </c>
      <c r="C29" s="33">
        <f aca="true" t="shared" si="9" ref="C29:K29">-ROUND((C9)*$E$3,2)</f>
        <v>-30879.2</v>
      </c>
      <c r="D29" s="33">
        <f t="shared" si="9"/>
        <v>-89042.8</v>
      </c>
      <c r="E29" s="33">
        <f t="shared" si="9"/>
        <v>-66523.6</v>
      </c>
      <c r="F29" s="33">
        <f t="shared" si="9"/>
        <v>-67034</v>
      </c>
      <c r="G29" s="33">
        <f t="shared" si="9"/>
        <v>-45359.6</v>
      </c>
      <c r="H29" s="33">
        <f t="shared" si="9"/>
        <v>-21027.6</v>
      </c>
      <c r="I29" s="33">
        <f t="shared" si="9"/>
        <v>-25005.2</v>
      </c>
      <c r="J29" s="33">
        <f t="shared" si="9"/>
        <v>-30518.4</v>
      </c>
      <c r="K29" s="33">
        <f t="shared" si="9"/>
        <v>-54947.2</v>
      </c>
      <c r="L29" s="33">
        <f t="shared" si="7"/>
        <v>-457388.80000000005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-264.69</v>
      </c>
      <c r="J31" s="17">
        <v>0</v>
      </c>
      <c r="K31" s="17">
        <v>0</v>
      </c>
      <c r="L31" s="33">
        <f t="shared" si="7"/>
        <v>-264.69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-8826</v>
      </c>
      <c r="J32" s="17">
        <v>0</v>
      </c>
      <c r="K32" s="17">
        <v>0</v>
      </c>
      <c r="L32" s="33">
        <f t="shared" si="7"/>
        <v>-8826</v>
      </c>
      <c r="M32"/>
    </row>
    <row r="33" spans="1:13" s="36" customFormat="1" ht="18.75" customHeight="1">
      <c r="A33" s="27" t="s">
        <v>34</v>
      </c>
      <c r="B33" s="38">
        <f>SUM(B34:B46)</f>
        <v>-22125.3</v>
      </c>
      <c r="C33" s="38">
        <f aca="true" t="shared" si="10" ref="C33:K33">SUM(C34:C46)</f>
        <v>-1629.3700000000001</v>
      </c>
      <c r="D33" s="38">
        <f t="shared" si="10"/>
        <v>-5452.56</v>
      </c>
      <c r="E33" s="38">
        <f t="shared" si="10"/>
        <v>-8926.850000000002</v>
      </c>
      <c r="F33" s="38">
        <f t="shared" si="10"/>
        <v>-4685.79</v>
      </c>
      <c r="G33" s="38">
        <f t="shared" si="10"/>
        <v>-2619.79</v>
      </c>
      <c r="H33" s="38">
        <f t="shared" si="10"/>
        <v>-9350.189999999999</v>
      </c>
      <c r="I33" s="38">
        <f t="shared" si="10"/>
        <v>-1948.86</v>
      </c>
      <c r="J33" s="38">
        <f t="shared" si="10"/>
        <v>-2289.64</v>
      </c>
      <c r="K33" s="38">
        <f t="shared" si="10"/>
        <v>-2886.02</v>
      </c>
      <c r="L33" s="33">
        <f t="shared" si="7"/>
        <v>-61914.37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-2594.03</v>
      </c>
      <c r="C44" s="33">
        <v>-1984.43</v>
      </c>
      <c r="D44" s="33">
        <v>-6640.72</v>
      </c>
      <c r="E44" s="33">
        <v>-5317.76</v>
      </c>
      <c r="F44" s="33">
        <v>-5706.87</v>
      </c>
      <c r="G44" s="33">
        <v>-3190.66</v>
      </c>
      <c r="H44" s="33">
        <v>-1841.76</v>
      </c>
      <c r="I44" s="33">
        <v>-2373.54</v>
      </c>
      <c r="J44" s="33">
        <v>-2788.58</v>
      </c>
      <c r="K44" s="33">
        <v>-3514.91</v>
      </c>
      <c r="L44" s="33">
        <f t="shared" si="11"/>
        <v>-35953.259999999995</v>
      </c>
    </row>
    <row r="45" spans="1:12" ht="18.75" customHeight="1">
      <c r="A45" s="37" t="s">
        <v>77</v>
      </c>
      <c r="B45" s="33">
        <v>464.13</v>
      </c>
      <c r="C45" s="33">
        <v>355.06</v>
      </c>
      <c r="D45" s="33">
        <v>1188.16</v>
      </c>
      <c r="E45" s="33">
        <v>951.46</v>
      </c>
      <c r="F45" s="33">
        <v>1021.08</v>
      </c>
      <c r="G45" s="33">
        <v>570.87</v>
      </c>
      <c r="H45" s="33">
        <v>329.53</v>
      </c>
      <c r="I45" s="33">
        <v>424.68</v>
      </c>
      <c r="J45" s="33">
        <v>498.94</v>
      </c>
      <c r="K45" s="33">
        <v>628.89</v>
      </c>
      <c r="L45" s="33">
        <f t="shared" si="11"/>
        <v>6432.8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454326.89999999997</v>
      </c>
      <c r="C49" s="41">
        <f aca="true" t="shared" si="12" ref="C49:K49">IF(C17+C27+C40+C50&lt;0,0,C17+C27+C50)</f>
        <v>352408.14999999997</v>
      </c>
      <c r="D49" s="41">
        <f t="shared" si="12"/>
        <v>1191725.0499999998</v>
      </c>
      <c r="E49" s="41">
        <f t="shared" si="12"/>
        <v>955325.4299999999</v>
      </c>
      <c r="F49" s="41">
        <f t="shared" si="12"/>
        <v>1033467.19</v>
      </c>
      <c r="G49" s="41">
        <f t="shared" si="12"/>
        <v>569893.91</v>
      </c>
      <c r="H49" s="41">
        <f t="shared" si="12"/>
        <v>327153.33</v>
      </c>
      <c r="I49" s="41">
        <f t="shared" si="12"/>
        <v>423884.86</v>
      </c>
      <c r="J49" s="41">
        <f t="shared" si="12"/>
        <v>506068.00000000006</v>
      </c>
      <c r="K49" s="41">
        <f t="shared" si="12"/>
        <v>622724.66</v>
      </c>
      <c r="L49" s="42">
        <f>SUM(B49:K49)</f>
        <v>6436977.4799999995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454326.91</v>
      </c>
      <c r="C55" s="41">
        <f aca="true" t="shared" si="14" ref="C55:J55">SUM(C56:C67)</f>
        <v>352408.14</v>
      </c>
      <c r="D55" s="41">
        <f t="shared" si="14"/>
        <v>1191725.05</v>
      </c>
      <c r="E55" s="41">
        <f t="shared" si="14"/>
        <v>955325.44</v>
      </c>
      <c r="F55" s="41">
        <f t="shared" si="14"/>
        <v>1033467.19</v>
      </c>
      <c r="G55" s="41">
        <f t="shared" si="14"/>
        <v>569893.92</v>
      </c>
      <c r="H55" s="41">
        <f t="shared" si="14"/>
        <v>327153.33</v>
      </c>
      <c r="I55" s="41">
        <f>SUM(I56:I70)</f>
        <v>423884.86</v>
      </c>
      <c r="J55" s="41">
        <f t="shared" si="14"/>
        <v>506068</v>
      </c>
      <c r="K55" s="41">
        <f>SUM(K56:K69)</f>
        <v>622724.6599999999</v>
      </c>
      <c r="L55" s="46">
        <f>SUM(B55:K55)</f>
        <v>6436977.500000001</v>
      </c>
      <c r="M55" s="40"/>
    </row>
    <row r="56" spans="1:13" ht="18.75" customHeight="1">
      <c r="A56" s="47" t="s">
        <v>51</v>
      </c>
      <c r="B56" s="48">
        <v>454326.91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454326.91</v>
      </c>
      <c r="M56" s="40"/>
    </row>
    <row r="57" spans="1:12" ht="18.75" customHeight="1">
      <c r="A57" s="47" t="s">
        <v>61</v>
      </c>
      <c r="B57" s="17">
        <v>0</v>
      </c>
      <c r="C57" s="48">
        <v>307687.55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307687.55</v>
      </c>
    </row>
    <row r="58" spans="1:12" ht="18.75" customHeight="1">
      <c r="A58" s="47" t="s">
        <v>62</v>
      </c>
      <c r="B58" s="17">
        <v>0</v>
      </c>
      <c r="C58" s="48">
        <v>44720.59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44720.59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1191725.05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1191725.05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955325.44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955325.44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1033467.19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1033467.19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569893.92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569893.92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327153.33</v>
      </c>
      <c r="I63" s="17">
        <v>0</v>
      </c>
      <c r="J63" s="17">
        <v>0</v>
      </c>
      <c r="K63" s="17">
        <v>0</v>
      </c>
      <c r="L63" s="46">
        <f t="shared" si="15"/>
        <v>327153.33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506068</v>
      </c>
      <c r="K65" s="17">
        <v>0</v>
      </c>
      <c r="L65" s="46">
        <f t="shared" si="15"/>
        <v>506068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348850.35</v>
      </c>
      <c r="L66" s="46">
        <f t="shared" si="15"/>
        <v>348850.35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273874.31</v>
      </c>
      <c r="L67" s="46">
        <f t="shared" si="15"/>
        <v>273874.31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423884.86</v>
      </c>
      <c r="J70" s="53">
        <v>0</v>
      </c>
      <c r="K70" s="53">
        <v>0</v>
      </c>
      <c r="L70" s="51">
        <f>SUM(B70:K70)</f>
        <v>423884.86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2021-10-27T20:02:48Z</dcterms:modified>
  <cp:category/>
  <cp:version/>
  <cp:contentType/>
  <cp:contentStatus/>
</cp:coreProperties>
</file>