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<sst xmlns="http://schemas.openxmlformats.org/spreadsheetml/2006/main" count="81" uniqueCount="80">
  <si>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</si>
  <si>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</si>
  <si>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</si>
  <si>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</si>
  <si>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</si>
  <si>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</si>
  <si>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</si>
  <si>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</si>
  <si>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</si>
  <si>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</si>
  <si>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</si>
  <si>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</si>
  <si>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</si>
  <si>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</si>
  <si>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</si>
  <si>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</si>
  <si>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</si>
  <si>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</si>
  <si>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</si>
  <si>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</si>
  <si>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</si>
  <si>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</si>
  <si>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</si>
  <si>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</si>
  <si>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</si>
  <si>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</si>
  <si>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</si>
  <si>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</si>
  <si>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</si>
  <si>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</si>
  <si>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</si>
  <si>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</si>
  <si>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</si>
  <si>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</si>
  <si>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</si>
  <si>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</si>
  <si>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</si>
  <si>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</si>
  <si>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</si>
  <si>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</si>
  <si>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</si>
  <si>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</si>
  <si>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</si>
  <si>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</si>
  <si>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</si>
  <si>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</si>
  <si>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</si>
  <si>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</si>
  <si>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</si>
  <si>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</si>
  <si>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</si>
  <si>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</si>
  <si>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</si>
  <si>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</si>
  <si>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</si>
  <si>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</si>
  <si>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</si>
  <si>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</si>
  <si>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</si>
  <si>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</si>
  <si>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</si>
  <si>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</si>
  <si>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</si>
  <si>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</si>
  <si>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</si>
  <si>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</si>
  <si>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</si>
  <si>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</si>
  <si>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</si>
  <si>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</si>
  <si>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</si>
  <si>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</si>
  <si>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</si>
  <si>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</si>
  <si>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</si>
  <si>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20/10/21 - VENCIMENTO 27/10/21</t>
  </si>
  <si>
    <t>5.2.12. Amortização dos Investimentos</t>
  </si>
  <si>
    <t>7.15. Consórcio KBPX</t>
  </si>
  <si>
    <t>5.3. Revisão de Remuneração pelo Transporte Coletivo ¹</t>
  </si>
  <si>
    <t>¹ Remuneração da frota parada de 06/08/21 a 10/08/21.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</si>
</sst>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76772</v>
      </c>
      <c r="C7" s="10">
        <f>C8+C11</f>
        <v>93326</v>
      </c>
      <c r="D7" s="10">
        <f aca="true" t="shared" si="0" ref="D7:K7">D8+D11</f>
        <v>265928</v>
      </c>
      <c r="E7" s="10">
        <f t="shared" si="0"/>
        <v>228828</v>
      </c>
      <c r="F7" s="10">
        <f t="shared" si="0"/>
        <v>237579</v>
      </c>
      <c r="G7" s="10">
        <f t="shared" si="0"/>
        <v>122999</v>
      </c>
      <c r="H7" s="10">
        <f t="shared" si="0"/>
        <v>65116</v>
      </c>
      <c r="I7" s="10">
        <f t="shared" si="0"/>
        <v>107090</v>
      </c>
      <c r="J7" s="10">
        <f t="shared" si="0"/>
        <v>101076</v>
      </c>
      <c r="K7" s="10">
        <f t="shared" si="0"/>
        <v>188159</v>
      </c>
      <c r="L7" s="10">
        <f>SUM(B7:K7)</f>
        <v>1486873</v>
      </c>
      <c r="M7" s="11"/>
    </row>
    <row r="8" spans="1:13" ht="17.25" customHeight="1">
      <c r="A8" s="12" t="s">
        <v>18</v>
      </c>
      <c r="B8" s="13">
        <f>B9+B10</f>
        <v>5854</v>
      </c>
      <c r="C8" s="13">
        <f aca="true" t="shared" si="1" ref="C8:K8">C9+C10</f>
        <v>6581</v>
      </c>
      <c r="D8" s="13">
        <f t="shared" si="1"/>
        <v>19805</v>
      </c>
      <c r="E8" s="13">
        <f t="shared" si="1"/>
        <v>14560</v>
      </c>
      <c r="F8" s="13">
        <f t="shared" si="1"/>
        <v>14559</v>
      </c>
      <c r="G8" s="13">
        <f t="shared" si="1"/>
        <v>9768</v>
      </c>
      <c r="H8" s="13">
        <f t="shared" si="1"/>
        <v>4626</v>
      </c>
      <c r="I8" s="13">
        <f t="shared" si="1"/>
        <v>5446</v>
      </c>
      <c r="J8" s="13">
        <f t="shared" si="1"/>
        <v>6593</v>
      </c>
      <c r="K8" s="13">
        <f t="shared" si="1"/>
        <v>11843</v>
      </c>
      <c r="L8" s="13">
        <f>SUM(B8:K8)</f>
        <v>99635</v>
      </c>
      <c r="M8"/>
    </row>
    <row r="9" spans="1:13" ht="17.25" customHeight="1">
      <c r="A9" s="14" t="s">
        <v>19</v>
      </c>
      <c r="B9" s="15">
        <v>5852</v>
      </c>
      <c r="C9" s="15">
        <v>6581</v>
      </c>
      <c r="D9" s="15">
        <v>19805</v>
      </c>
      <c r="E9" s="15">
        <v>14560</v>
      </c>
      <c r="F9" s="15">
        <v>14559</v>
      </c>
      <c r="G9" s="15">
        <v>9768</v>
      </c>
      <c r="H9" s="15">
        <v>4623</v>
      </c>
      <c r="I9" s="15">
        <v>5446</v>
      </c>
      <c r="J9" s="15">
        <v>6593</v>
      </c>
      <c r="K9" s="15">
        <v>11843</v>
      </c>
      <c r="L9" s="13">
        <f>SUM(B9:K9)</f>
        <v>99630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70918</v>
      </c>
      <c r="C11" s="15">
        <v>86745</v>
      </c>
      <c r="D11" s="15">
        <v>246123</v>
      </c>
      <c r="E11" s="15">
        <v>214268</v>
      </c>
      <c r="F11" s="15">
        <v>223020</v>
      </c>
      <c r="G11" s="15">
        <v>113231</v>
      </c>
      <c r="H11" s="15">
        <v>60490</v>
      </c>
      <c r="I11" s="15">
        <v>101644</v>
      </c>
      <c r="J11" s="15">
        <v>94483</v>
      </c>
      <c r="K11" s="15">
        <v>176316</v>
      </c>
      <c r="L11" s="13">
        <f>SUM(B11:K11)</f>
        <v>1387238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1.097213544086745</v>
      </c>
      <c r="C15" s="22">
        <v>1.301013579863269</v>
      </c>
      <c r="D15" s="22">
        <v>1.269821582281692</v>
      </c>
      <c r="E15" s="22">
        <v>1.16537146463407</v>
      </c>
      <c r="F15" s="22">
        <v>1.357521027599633</v>
      </c>
      <c r="G15" s="22">
        <v>1.326717830468402</v>
      </c>
      <c r="H15" s="22">
        <v>1.304030826735014</v>
      </c>
      <c r="I15" s="22">
        <v>1.276988239708466</v>
      </c>
      <c r="J15" s="22">
        <v>1.460327859010966</v>
      </c>
      <c r="K15" s="22">
        <v>1.191995662818426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500218.38999999996</v>
      </c>
      <c r="C17" s="25">
        <f aca="true" t="shared" si="2" ref="C17:K17">C18+C19+C20+C21+C22+C23+C24</f>
        <v>384613.06</v>
      </c>
      <c r="D17" s="25">
        <f t="shared" si="2"/>
        <v>1281832.35</v>
      </c>
      <c r="E17" s="25">
        <f t="shared" si="2"/>
        <v>1024278.4099999999</v>
      </c>
      <c r="F17" s="25">
        <f t="shared" si="2"/>
        <v>1100006.41</v>
      </c>
      <c r="G17" s="25">
        <f t="shared" si="2"/>
        <v>614220.65</v>
      </c>
      <c r="H17" s="25">
        <f t="shared" si="2"/>
        <v>354175.36</v>
      </c>
      <c r="I17" s="25">
        <f t="shared" si="2"/>
        <v>461571.5899999999</v>
      </c>
      <c r="J17" s="25">
        <f t="shared" si="2"/>
        <v>541795.1199999999</v>
      </c>
      <c r="K17" s="25">
        <f t="shared" si="2"/>
        <v>673141.0199999999</v>
      </c>
      <c r="L17" s="25">
        <f>L18+L19+L20+L21+L22+L23+L24</f>
        <v>6935852.359999999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453100.67</v>
      </c>
      <c r="C18" s="33">
        <f t="shared" si="3"/>
        <v>290523.84</v>
      </c>
      <c r="D18" s="33">
        <f t="shared" si="3"/>
        <v>985289.83</v>
      </c>
      <c r="E18" s="33">
        <f t="shared" si="3"/>
        <v>858791.48</v>
      </c>
      <c r="F18" s="33">
        <f t="shared" si="3"/>
        <v>787811.96</v>
      </c>
      <c r="G18" s="33">
        <f t="shared" si="3"/>
        <v>448478.95</v>
      </c>
      <c r="H18" s="33">
        <f t="shared" si="3"/>
        <v>261538.41</v>
      </c>
      <c r="I18" s="33">
        <f t="shared" si="3"/>
        <v>356620.41</v>
      </c>
      <c r="J18" s="33">
        <f t="shared" si="3"/>
        <v>362498.97</v>
      </c>
      <c r="K18" s="33">
        <f t="shared" si="3"/>
        <v>551042.45</v>
      </c>
      <c r="L18" s="33">
        <f aca="true" t="shared" si="4" ref="L18:L24">SUM(B18:K18)</f>
        <v>5355696.97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44047.52</v>
      </c>
      <c r="C19" s="33">
        <f t="shared" si="5"/>
        <v>87451.62</v>
      </c>
      <c r="D19" s="33">
        <f t="shared" si="5"/>
        <v>265852.46</v>
      </c>
      <c r="E19" s="33">
        <f t="shared" si="5"/>
        <v>142019.6</v>
      </c>
      <c r="F19" s="33">
        <f t="shared" si="5"/>
        <v>281659.34</v>
      </c>
      <c r="G19" s="33">
        <f t="shared" si="5"/>
        <v>146526.07</v>
      </c>
      <c r="H19" s="33">
        <f t="shared" si="5"/>
        <v>79515.74</v>
      </c>
      <c r="I19" s="33">
        <f t="shared" si="5"/>
        <v>98779.66</v>
      </c>
      <c r="J19" s="33">
        <f t="shared" si="5"/>
        <v>166868.37</v>
      </c>
      <c r="K19" s="33">
        <f t="shared" si="5"/>
        <v>105797.76</v>
      </c>
      <c r="L19" s="33">
        <f t="shared" si="4"/>
        <v>1418518.14</v>
      </c>
      <c r="M19"/>
    </row>
    <row r="20" spans="1:13" ht="17.25" customHeight="1">
      <c r="A20" s="27" t="s">
        <v>26</v>
      </c>
      <c r="B20" s="33">
        <v>1728.97</v>
      </c>
      <c r="C20" s="33">
        <v>5296.37</v>
      </c>
      <c r="D20" s="33">
        <v>28007.6</v>
      </c>
      <c r="E20" s="33">
        <v>20784.87</v>
      </c>
      <c r="F20" s="33">
        <v>29193.88</v>
      </c>
      <c r="G20" s="33">
        <v>19215.63</v>
      </c>
      <c r="H20" s="33">
        <v>11779.98</v>
      </c>
      <c r="I20" s="33">
        <v>4830.29</v>
      </c>
      <c r="J20" s="33">
        <v>9745.32</v>
      </c>
      <c r="K20" s="33">
        <v>13618.35</v>
      </c>
      <c r="L20" s="33">
        <f t="shared" si="4"/>
        <v>144201.26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233659.01000000004</v>
      </c>
      <c r="C27" s="33">
        <f t="shared" si="6"/>
        <v>82890.59</v>
      </c>
      <c r="D27" s="33">
        <f t="shared" si="6"/>
        <v>175050.15999999997</v>
      </c>
      <c r="E27" s="33">
        <f t="shared" si="6"/>
        <v>210320.26</v>
      </c>
      <c r="F27" s="33">
        <f t="shared" si="6"/>
        <v>-61716.63</v>
      </c>
      <c r="G27" s="33">
        <f t="shared" si="6"/>
        <v>176683.45</v>
      </c>
      <c r="H27" s="33">
        <f t="shared" si="6"/>
        <v>52560.12999999999</v>
      </c>
      <c r="I27" s="33">
        <f t="shared" si="6"/>
        <v>45626.34999999998</v>
      </c>
      <c r="J27" s="33">
        <f t="shared" si="6"/>
        <v>177378.16000000003</v>
      </c>
      <c r="K27" s="33">
        <f t="shared" si="6"/>
        <v>198833.03000000003</v>
      </c>
      <c r="L27" s="33">
        <f aca="true" t="shared" si="7" ref="L27:L34">SUM(B27:K27)</f>
        <v>1291284.51</v>
      </c>
      <c r="M27"/>
    </row>
    <row r="28" spans="1:13" ht="18.75" customHeight="1">
      <c r="A28" s="27" t="s">
        <v>30</v>
      </c>
      <c r="B28" s="33">
        <f>B29+B30+B31+B32</f>
        <v>-25748.8</v>
      </c>
      <c r="C28" s="33">
        <f aca="true" t="shared" si="8" ref="C28:K28">C29+C30+C31+C32</f>
        <v>-28956.4</v>
      </c>
      <c r="D28" s="33">
        <f t="shared" si="8"/>
        <v>-87142</v>
      </c>
      <c r="E28" s="33">
        <f t="shared" si="8"/>
        <v>-64064</v>
      </c>
      <c r="F28" s="33">
        <f t="shared" si="8"/>
        <v>-64059.6</v>
      </c>
      <c r="G28" s="33">
        <f t="shared" si="8"/>
        <v>-42979.2</v>
      </c>
      <c r="H28" s="33">
        <f t="shared" si="8"/>
        <v>-20341.2</v>
      </c>
      <c r="I28" s="33">
        <f t="shared" si="8"/>
        <v>-33892.68</v>
      </c>
      <c r="J28" s="33">
        <f t="shared" si="8"/>
        <v>-29009.2</v>
      </c>
      <c r="K28" s="33">
        <f t="shared" si="8"/>
        <v>-52109.2</v>
      </c>
      <c r="L28" s="33">
        <f t="shared" si="7"/>
        <v>-448302.28</v>
      </c>
      <c r="M28"/>
    </row>
    <row r="29" spans="1:13" s="36" customFormat="1" ht="18.75" customHeight="1">
      <c r="A29" s="34" t="s">
        <v>57</v>
      </c>
      <c r="B29" s="33">
        <f>-ROUND((B9)*$E$3,2)</f>
        <v>-25748.8</v>
      </c>
      <c r="C29" s="33">
        <f aca="true" t="shared" si="9" ref="C29:K29">-ROUND((C9)*$E$3,2)</f>
        <v>-28956.4</v>
      </c>
      <c r="D29" s="33">
        <f t="shared" si="9"/>
        <v>-87142</v>
      </c>
      <c r="E29" s="33">
        <f t="shared" si="9"/>
        <v>-64064</v>
      </c>
      <c r="F29" s="33">
        <f t="shared" si="9"/>
        <v>-64059.6</v>
      </c>
      <c r="G29" s="33">
        <f t="shared" si="9"/>
        <v>-42979.2</v>
      </c>
      <c r="H29" s="33">
        <f t="shared" si="9"/>
        <v>-20341.2</v>
      </c>
      <c r="I29" s="33">
        <f t="shared" si="9"/>
        <v>-23962.4</v>
      </c>
      <c r="J29" s="33">
        <f t="shared" si="9"/>
        <v>-29009.2</v>
      </c>
      <c r="K29" s="33">
        <f t="shared" si="9"/>
        <v>-52109.2</v>
      </c>
      <c r="L29" s="33">
        <f t="shared" si="7"/>
        <v>-438372.00000000006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-219.64</v>
      </c>
      <c r="J31" s="17">
        <v>0</v>
      </c>
      <c r="K31" s="17">
        <v>0</v>
      </c>
      <c r="L31" s="33">
        <f t="shared" si="7"/>
        <v>-219.64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-9710.64</v>
      </c>
      <c r="J32" s="17">
        <v>0</v>
      </c>
      <c r="K32" s="17">
        <v>0</v>
      </c>
      <c r="L32" s="33">
        <f t="shared" si="7"/>
        <v>-9710.64</v>
      </c>
      <c r="M32"/>
    </row>
    <row r="33" spans="1:13" s="36" customFormat="1" ht="18.75" customHeight="1">
      <c r="A33" s="27" t="s">
        <v>34</v>
      </c>
      <c r="B33" s="38">
        <f>SUM(B34:B46)</f>
        <v>-22125.3</v>
      </c>
      <c r="C33" s="38">
        <f aca="true" t="shared" si="10" ref="C33:K33">SUM(C34:C46)</f>
        <v>-1640.02</v>
      </c>
      <c r="D33" s="38">
        <f t="shared" si="10"/>
        <v>-5452.56</v>
      </c>
      <c r="E33" s="38">
        <f t="shared" si="10"/>
        <v>-8916.2</v>
      </c>
      <c r="F33" s="38">
        <f t="shared" si="10"/>
        <v>-4685.79</v>
      </c>
      <c r="G33" s="38">
        <f t="shared" si="10"/>
        <v>-2609.1400000000003</v>
      </c>
      <c r="H33" s="38">
        <f t="shared" si="10"/>
        <v>-9350.189999999999</v>
      </c>
      <c r="I33" s="38">
        <f t="shared" si="10"/>
        <v>-1959.5100000000002</v>
      </c>
      <c r="J33" s="38">
        <f t="shared" si="10"/>
        <v>-2300.29</v>
      </c>
      <c r="K33" s="38">
        <f t="shared" si="10"/>
        <v>-2864.72</v>
      </c>
      <c r="L33" s="33">
        <f t="shared" si="7"/>
        <v>-61903.72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8">
        <v>-2594.03</v>
      </c>
      <c r="C44" s="38">
        <v>-1997.4</v>
      </c>
      <c r="D44" s="38">
        <v>-6640.72</v>
      </c>
      <c r="E44" s="38">
        <v>-5304.79</v>
      </c>
      <c r="F44" s="38">
        <v>-5706.87</v>
      </c>
      <c r="G44" s="38">
        <v>-3177.69</v>
      </c>
      <c r="H44" s="38">
        <v>-1841.76</v>
      </c>
      <c r="I44" s="38">
        <v>-2386.51</v>
      </c>
      <c r="J44" s="38">
        <v>-2801.55</v>
      </c>
      <c r="K44" s="38">
        <v>-3488.97</v>
      </c>
      <c r="L44" s="33">
        <f>SUM(B44:K44)</f>
        <v>-35940.28999999999</v>
      </c>
    </row>
    <row r="45" spans="1:12" ht="18.75" customHeight="1">
      <c r="A45" s="37" t="s">
        <v>76</v>
      </c>
      <c r="B45" s="38">
        <v>464.13</v>
      </c>
      <c r="C45" s="38">
        <v>357.38</v>
      </c>
      <c r="D45" s="38">
        <v>1188.16</v>
      </c>
      <c r="E45" s="38">
        <v>949.14</v>
      </c>
      <c r="F45" s="38">
        <v>1021.08</v>
      </c>
      <c r="G45" s="38">
        <v>568.55</v>
      </c>
      <c r="H45" s="38">
        <v>329.53</v>
      </c>
      <c r="I45" s="38">
        <v>427</v>
      </c>
      <c r="J45" s="38">
        <v>501.26</v>
      </c>
      <c r="K45" s="38">
        <v>624.25</v>
      </c>
      <c r="L45" s="33">
        <f>SUM(B45:K45)</f>
        <v>6430.48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78</v>
      </c>
      <c r="B47" s="38">
        <v>281533.11000000004</v>
      </c>
      <c r="C47" s="38">
        <v>113487.01</v>
      </c>
      <c r="D47" s="38">
        <v>267644.72</v>
      </c>
      <c r="E47" s="38">
        <v>283300.46</v>
      </c>
      <c r="F47" s="38">
        <v>7028.759999999999</v>
      </c>
      <c r="G47" s="38">
        <v>222271.79</v>
      </c>
      <c r="H47" s="38">
        <v>82251.51999999999</v>
      </c>
      <c r="I47" s="38">
        <v>81478.53999999998</v>
      </c>
      <c r="J47" s="38">
        <v>208687.65000000002</v>
      </c>
      <c r="K47" s="38">
        <v>253806.95</v>
      </c>
      <c r="L47" s="38">
        <f t="shared" si="11"/>
        <v>1801490.51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733877.4</v>
      </c>
      <c r="C49" s="41">
        <f aca="true" t="shared" si="12" ref="C49:K49">IF(C17+C27+C40+C50&lt;0,0,C17+C27+C50)</f>
        <v>467503.65</v>
      </c>
      <c r="D49" s="41">
        <f t="shared" si="12"/>
        <v>1456882.51</v>
      </c>
      <c r="E49" s="41">
        <f t="shared" si="12"/>
        <v>1234598.67</v>
      </c>
      <c r="F49" s="41">
        <f t="shared" si="12"/>
        <v>1038289.7799999999</v>
      </c>
      <c r="G49" s="41">
        <f t="shared" si="12"/>
        <v>790904.1000000001</v>
      </c>
      <c r="H49" s="41">
        <f t="shared" si="12"/>
        <v>406735.49</v>
      </c>
      <c r="I49" s="41">
        <f t="shared" si="12"/>
        <v>507197.9399999999</v>
      </c>
      <c r="J49" s="41">
        <f t="shared" si="12"/>
        <v>719173.2799999999</v>
      </c>
      <c r="K49" s="41">
        <f t="shared" si="12"/>
        <v>871974.0499999999</v>
      </c>
      <c r="L49" s="42">
        <f>SUM(B49:K49)</f>
        <v>8227136.869999999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733877.4</v>
      </c>
      <c r="C55" s="41">
        <f aca="true" t="shared" si="14" ref="C55:J55">SUM(C56:C67)</f>
        <v>467503.65</v>
      </c>
      <c r="D55" s="41">
        <f t="shared" si="14"/>
        <v>1456882.51</v>
      </c>
      <c r="E55" s="41">
        <f t="shared" si="14"/>
        <v>1234598.67</v>
      </c>
      <c r="F55" s="41">
        <f t="shared" si="14"/>
        <v>1038289.78</v>
      </c>
      <c r="G55" s="41">
        <f t="shared" si="14"/>
        <v>790904.1</v>
      </c>
      <c r="H55" s="41">
        <f t="shared" si="14"/>
        <v>406735.49</v>
      </c>
      <c r="I55" s="41">
        <f>SUM(I56:I70)</f>
        <v>507197.94</v>
      </c>
      <c r="J55" s="41">
        <f t="shared" si="14"/>
        <v>719173.28</v>
      </c>
      <c r="K55" s="41">
        <f>SUM(K56:K69)</f>
        <v>871974.05</v>
      </c>
      <c r="L55" s="46">
        <f>SUM(B55:K55)</f>
        <v>8227136.87</v>
      </c>
      <c r="M55" s="40"/>
    </row>
    <row r="56" spans="1:13" ht="18.75" customHeight="1">
      <c r="A56" s="47" t="s">
        <v>50</v>
      </c>
      <c r="B56" s="48">
        <v>733877.4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733877.4</v>
      </c>
      <c r="M56" s="40"/>
    </row>
    <row r="57" spans="1:12" ht="18.75" customHeight="1">
      <c r="A57" s="47" t="s">
        <v>60</v>
      </c>
      <c r="B57" s="17">
        <v>0</v>
      </c>
      <c r="C57" s="48">
        <v>408610.04000000004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408610.04000000004</v>
      </c>
    </row>
    <row r="58" spans="1:12" ht="18.75" customHeight="1">
      <c r="A58" s="47" t="s">
        <v>61</v>
      </c>
      <c r="B58" s="17">
        <v>0</v>
      </c>
      <c r="C58" s="48">
        <v>58893.61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58893.61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1456882.51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1456882.51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1234598.67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1234598.67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1038289.78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1038289.78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790904.1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790904.1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406735.49</v>
      </c>
      <c r="I63" s="17">
        <v>0</v>
      </c>
      <c r="J63" s="17">
        <v>0</v>
      </c>
      <c r="K63" s="17">
        <v>0</v>
      </c>
      <c r="L63" s="46">
        <f t="shared" si="15"/>
        <v>406735.49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719173.28</v>
      </c>
      <c r="K65" s="17">
        <v>0</v>
      </c>
      <c r="L65" s="46">
        <f t="shared" si="15"/>
        <v>719173.28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515761.31</v>
      </c>
      <c r="L66" s="46">
        <f t="shared" si="15"/>
        <v>515761.31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356212.74</v>
      </c>
      <c r="L67" s="46">
        <f t="shared" si="15"/>
        <v>356212.74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507197.94</v>
      </c>
      <c r="J70" s="53">
        <v>0</v>
      </c>
      <c r="K70" s="53">
        <v>0</v>
      </c>
      <c r="L70" s="51">
        <f>SUM(B70:K70)</f>
        <v>507197.94</v>
      </c>
    </row>
    <row r="71" spans="1:12" ht="18" customHeight="1">
      <c r="A71" s="6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2021-10-27T00:08:17Z</dcterms:modified>
  <cp:category/>
  <cp:version/>
  <cp:contentType/>
  <cp:contentStatus/>
</cp:coreProperties>
</file>