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<sst xmlns="http://schemas.openxmlformats.org/spreadsheetml/2006/main" count="80" uniqueCount="79">
  <si>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</si>
  <si>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</si>
  <si>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</si>
  <si>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</si>
  <si>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</si>
  <si>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</si>
  <si>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</si>
  <si>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</si>
  <si>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</si>
  <si>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</si>
  <si>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</si>
  <si>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</si>
  <si>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</si>
  <si>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</si>
  <si>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</si>
  <si>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</si>
  <si>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</si>
  <si>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</si>
  <si>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</si>
  <si>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</si>
  <si>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</si>
  <si>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</si>
  <si>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</si>
  <si>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</si>
  <si>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</si>
  <si>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</si>
  <si>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</si>
  <si>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</si>
  <si>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</si>
  <si>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</si>
  <si>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</si>
  <si>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</si>
  <si>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</si>
  <si>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</si>
  <si>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</si>
  <si>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</si>
  <si>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</si>
  <si>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</si>
  <si>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</si>
  <si>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</si>
  <si>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</si>
  <si>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</si>
  <si>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</si>
  <si>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</si>
  <si>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</si>
  <si>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</si>
  <si>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</si>
  <si>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</si>
  <si>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</si>
  <si>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</si>
  <si>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</si>
  <si>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</si>
  <si>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</si>
  <si>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</si>
  <si>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</si>
  <si>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</si>
  <si>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</si>
  <si>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</si>
  <si>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</si>
  <si>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</si>
  <si>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</si>
  <si>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</si>
  <si>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</si>
  <si>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</si>
  <si>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</si>
  <si>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</si>
  <si>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</si>
  <si>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</si>
  <si>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</si>
  <si>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</si>
  <si>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</si>
  <si>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</si>
  <si>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</si>
  <si>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</si>
  <si>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</si>
  <si>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</si>
  <si>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18/10/21 - VENCIMENTO 25/10/21</t>
  </si>
  <si>
    <t>7.15. Consórcio KBPX</t>
  </si>
  <si>
    <t>5.2.12. Amortização dos Investimentos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</si>
</sst>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68862</v>
      </c>
      <c r="C7" s="10">
        <f>C8+C11</f>
        <v>81572</v>
      </c>
      <c r="D7" s="10">
        <f aca="true" t="shared" si="0" ref="D7:K7">D8+D11</f>
        <v>240380</v>
      </c>
      <c r="E7" s="10">
        <f t="shared" si="0"/>
        <v>203927</v>
      </c>
      <c r="F7" s="10">
        <f t="shared" si="0"/>
        <v>214708</v>
      </c>
      <c r="G7" s="10">
        <f t="shared" si="0"/>
        <v>114611</v>
      </c>
      <c r="H7" s="10">
        <f t="shared" si="0"/>
        <v>60433</v>
      </c>
      <c r="I7" s="10">
        <f t="shared" si="0"/>
        <v>100164</v>
      </c>
      <c r="J7" s="10">
        <f t="shared" si="0"/>
        <v>91099</v>
      </c>
      <c r="K7" s="10">
        <f t="shared" si="0"/>
        <v>175857</v>
      </c>
      <c r="L7" s="10">
        <f>SUM(B7:K7)</f>
        <v>1351613</v>
      </c>
      <c r="M7" s="11"/>
    </row>
    <row r="8" spans="1:13" ht="17.25" customHeight="1">
      <c r="A8" s="12" t="s">
        <v>18</v>
      </c>
      <c r="B8" s="13">
        <f>B9+B10</f>
        <v>5531</v>
      </c>
      <c r="C8" s="13">
        <f aca="true" t="shared" si="1" ref="C8:K8">C9+C10</f>
        <v>6127</v>
      </c>
      <c r="D8" s="13">
        <f t="shared" si="1"/>
        <v>19208</v>
      </c>
      <c r="E8" s="13">
        <f t="shared" si="1"/>
        <v>13826</v>
      </c>
      <c r="F8" s="13">
        <f t="shared" si="1"/>
        <v>14168</v>
      </c>
      <c r="G8" s="13">
        <f t="shared" si="1"/>
        <v>9254</v>
      </c>
      <c r="H8" s="13">
        <f t="shared" si="1"/>
        <v>4445</v>
      </c>
      <c r="I8" s="13">
        <f t="shared" si="1"/>
        <v>5481</v>
      </c>
      <c r="J8" s="13">
        <f t="shared" si="1"/>
        <v>6034</v>
      </c>
      <c r="K8" s="13">
        <f t="shared" si="1"/>
        <v>11565</v>
      </c>
      <c r="L8" s="13">
        <f>SUM(B8:K8)</f>
        <v>95639</v>
      </c>
      <c r="M8"/>
    </row>
    <row r="9" spans="1:13" ht="17.25" customHeight="1">
      <c r="A9" s="14" t="s">
        <v>19</v>
      </c>
      <c r="B9" s="15">
        <v>5528</v>
      </c>
      <c r="C9" s="15">
        <v>6127</v>
      </c>
      <c r="D9" s="15">
        <v>19208</v>
      </c>
      <c r="E9" s="15">
        <v>13826</v>
      </c>
      <c r="F9" s="15">
        <v>14168</v>
      </c>
      <c r="G9" s="15">
        <v>9254</v>
      </c>
      <c r="H9" s="15">
        <v>4439</v>
      </c>
      <c r="I9" s="15">
        <v>5481</v>
      </c>
      <c r="J9" s="15">
        <v>6034</v>
      </c>
      <c r="K9" s="15">
        <v>11565</v>
      </c>
      <c r="L9" s="13">
        <f>SUM(B9:K9)</f>
        <v>95630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9</v>
      </c>
      <c r="M10"/>
    </row>
    <row r="11" spans="1:13" ht="17.25" customHeight="1">
      <c r="A11" s="12" t="s">
        <v>21</v>
      </c>
      <c r="B11" s="15">
        <v>63331</v>
      </c>
      <c r="C11" s="15">
        <v>75445</v>
      </c>
      <c r="D11" s="15">
        <v>221172</v>
      </c>
      <c r="E11" s="15">
        <v>190101</v>
      </c>
      <c r="F11" s="15">
        <v>200540</v>
      </c>
      <c r="G11" s="15">
        <v>105357</v>
      </c>
      <c r="H11" s="15">
        <v>55988</v>
      </c>
      <c r="I11" s="15">
        <v>94683</v>
      </c>
      <c r="J11" s="15">
        <v>85065</v>
      </c>
      <c r="K11" s="15">
        <v>164292</v>
      </c>
      <c r="L11" s="13">
        <f>SUM(B11:K11)</f>
        <v>1255974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1.204363437157838</v>
      </c>
      <c r="C15" s="22">
        <v>1.451152787436736</v>
      </c>
      <c r="D15" s="22">
        <v>1.389075600998678</v>
      </c>
      <c r="E15" s="22">
        <v>1.277136342071407</v>
      </c>
      <c r="F15" s="22">
        <v>1.45521536751875</v>
      </c>
      <c r="G15" s="22">
        <v>1.410322493615463</v>
      </c>
      <c r="H15" s="22">
        <v>1.390861808433906</v>
      </c>
      <c r="I15" s="22">
        <v>1.314074903132359</v>
      </c>
      <c r="J15" s="22">
        <v>1.589033133258806</v>
      </c>
      <c r="K15" s="22">
        <v>1.266450463668771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492628.28</v>
      </c>
      <c r="C17" s="25">
        <f aca="true" t="shared" si="2" ref="C17:K17">C18+C19+C20+C21+C22+C23+C24</f>
        <v>374837.52</v>
      </c>
      <c r="D17" s="25">
        <f t="shared" si="2"/>
        <v>1268675.4899999998</v>
      </c>
      <c r="E17" s="25">
        <f t="shared" si="2"/>
        <v>1000696.49</v>
      </c>
      <c r="F17" s="25">
        <f t="shared" si="2"/>
        <v>1066068.9</v>
      </c>
      <c r="G17" s="25">
        <f t="shared" si="2"/>
        <v>608236.2</v>
      </c>
      <c r="H17" s="25">
        <f t="shared" si="2"/>
        <v>350766.27999999997</v>
      </c>
      <c r="I17" s="25">
        <f t="shared" si="2"/>
        <v>444150.3</v>
      </c>
      <c r="J17" s="25">
        <f t="shared" si="2"/>
        <v>531846.86</v>
      </c>
      <c r="K17" s="25">
        <f t="shared" si="2"/>
        <v>668331.4099999999</v>
      </c>
      <c r="L17" s="25">
        <f>L18+L19+L20+L21+L22+L23+L24</f>
        <v>6806237.7299999995</v>
      </c>
      <c r="M17"/>
    </row>
    <row r="18" spans="1:13" ht="17.25" customHeight="1">
      <c r="A18" s="26" t="s">
        <v>24</v>
      </c>
      <c r="B18" s="33">
        <f aca="true" t="shared" si="3" ref="B18:K18">ROUND(B13*B7,2)</f>
        <v>406416.64</v>
      </c>
      <c r="C18" s="33">
        <f t="shared" si="3"/>
        <v>253933.64</v>
      </c>
      <c r="D18" s="33">
        <f t="shared" si="3"/>
        <v>890631.94</v>
      </c>
      <c r="E18" s="33">
        <f t="shared" si="3"/>
        <v>765338.03</v>
      </c>
      <c r="F18" s="33">
        <f t="shared" si="3"/>
        <v>711971.73</v>
      </c>
      <c r="G18" s="33">
        <f t="shared" si="3"/>
        <v>417894.63</v>
      </c>
      <c r="H18" s="33">
        <f t="shared" si="3"/>
        <v>242729.14</v>
      </c>
      <c r="I18" s="33">
        <f t="shared" si="3"/>
        <v>333556.14</v>
      </c>
      <c r="J18" s="33">
        <f t="shared" si="3"/>
        <v>326717.45</v>
      </c>
      <c r="K18" s="33">
        <f t="shared" si="3"/>
        <v>515014.81</v>
      </c>
      <c r="L18" s="33">
        <f aca="true" t="shared" si="4" ref="L18:L24">SUM(B18:K18)</f>
        <v>4864204.149999999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83056.7</v>
      </c>
      <c r="C19" s="33">
        <f t="shared" si="5"/>
        <v>114562.87</v>
      </c>
      <c r="D19" s="33">
        <f t="shared" si="5"/>
        <v>346523.16</v>
      </c>
      <c r="E19" s="33">
        <f t="shared" si="5"/>
        <v>212102.98</v>
      </c>
      <c r="F19" s="33">
        <f t="shared" si="5"/>
        <v>324100.47</v>
      </c>
      <c r="G19" s="33">
        <f t="shared" si="5"/>
        <v>171471.57</v>
      </c>
      <c r="H19" s="33">
        <f t="shared" si="5"/>
        <v>94873.55</v>
      </c>
      <c r="I19" s="33">
        <f t="shared" si="5"/>
        <v>104761.61</v>
      </c>
      <c r="J19" s="33">
        <f t="shared" si="5"/>
        <v>192447.4</v>
      </c>
      <c r="K19" s="33">
        <f t="shared" si="5"/>
        <v>137225.93</v>
      </c>
      <c r="L19" s="33">
        <f t="shared" si="4"/>
        <v>1781126.24</v>
      </c>
      <c r="M19"/>
    </row>
    <row r="20" spans="1:13" ht="17.25" customHeight="1">
      <c r="A20" s="27" t="s">
        <v>26</v>
      </c>
      <c r="B20" s="33">
        <v>1813.71</v>
      </c>
      <c r="C20" s="33">
        <v>4999.78</v>
      </c>
      <c r="D20" s="33">
        <v>28837.93</v>
      </c>
      <c r="E20" s="33">
        <v>20573.02</v>
      </c>
      <c r="F20" s="33">
        <v>28655.47</v>
      </c>
      <c r="G20" s="33">
        <v>18870</v>
      </c>
      <c r="H20" s="33">
        <v>11822.36</v>
      </c>
      <c r="I20" s="33">
        <v>4491.32</v>
      </c>
      <c r="J20" s="33">
        <v>9999.55</v>
      </c>
      <c r="K20" s="33">
        <v>13408.21</v>
      </c>
      <c r="L20" s="33">
        <f t="shared" si="4"/>
        <v>143471.35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-46459.15</v>
      </c>
      <c r="C27" s="33">
        <f t="shared" si="6"/>
        <v>-28588.17</v>
      </c>
      <c r="D27" s="33">
        <f t="shared" si="6"/>
        <v>-90042.3</v>
      </c>
      <c r="E27" s="33">
        <f t="shared" si="6"/>
        <v>-69750.6</v>
      </c>
      <c r="F27" s="33">
        <f t="shared" si="6"/>
        <v>-66982.4</v>
      </c>
      <c r="G27" s="33">
        <f t="shared" si="6"/>
        <v>-43369.33</v>
      </c>
      <c r="H27" s="33">
        <f t="shared" si="6"/>
        <v>-28892.44</v>
      </c>
      <c r="I27" s="33">
        <f t="shared" si="6"/>
        <v>-34474.1</v>
      </c>
      <c r="J27" s="33">
        <f t="shared" si="6"/>
        <v>-28871.19</v>
      </c>
      <c r="K27" s="33">
        <f t="shared" si="6"/>
        <v>-53793.32</v>
      </c>
      <c r="L27" s="33">
        <f aca="true" t="shared" si="7" ref="L27:L34">SUM(B27:K27)</f>
        <v>-491223</v>
      </c>
      <c r="M27"/>
    </row>
    <row r="28" spans="1:13" ht="18.75" customHeight="1">
      <c r="A28" s="27" t="s">
        <v>30</v>
      </c>
      <c r="B28" s="33">
        <f>B29+B30+B31+B32</f>
        <v>-24323.2</v>
      </c>
      <c r="C28" s="33">
        <f aca="true" t="shared" si="8" ref="C28:K28">C29+C30+C31+C32</f>
        <v>-26958.8</v>
      </c>
      <c r="D28" s="33">
        <f t="shared" si="8"/>
        <v>-84515.2</v>
      </c>
      <c r="E28" s="33">
        <f t="shared" si="8"/>
        <v>-60834.4</v>
      </c>
      <c r="F28" s="33">
        <f t="shared" si="8"/>
        <v>-62339.2</v>
      </c>
      <c r="G28" s="33">
        <f t="shared" si="8"/>
        <v>-40717.6</v>
      </c>
      <c r="H28" s="33">
        <f t="shared" si="8"/>
        <v>-19531.6</v>
      </c>
      <c r="I28" s="33">
        <f t="shared" si="8"/>
        <v>-32535.88</v>
      </c>
      <c r="J28" s="33">
        <f t="shared" si="8"/>
        <v>-26549.6</v>
      </c>
      <c r="K28" s="33">
        <f t="shared" si="8"/>
        <v>-50886</v>
      </c>
      <c r="L28" s="33">
        <f t="shared" si="7"/>
        <v>-429191.4799999999</v>
      </c>
      <c r="M28"/>
    </row>
    <row r="29" spans="1:13" s="36" customFormat="1" ht="18.75" customHeight="1">
      <c r="A29" s="34" t="s">
        <v>58</v>
      </c>
      <c r="B29" s="33">
        <f>-ROUND((B9)*$E$3,2)</f>
        <v>-24323.2</v>
      </c>
      <c r="C29" s="33">
        <f aca="true" t="shared" si="9" ref="C29:K29">-ROUND((C9)*$E$3,2)</f>
        <v>-26958.8</v>
      </c>
      <c r="D29" s="33">
        <f t="shared" si="9"/>
        <v>-84515.2</v>
      </c>
      <c r="E29" s="33">
        <f t="shared" si="9"/>
        <v>-60834.4</v>
      </c>
      <c r="F29" s="33">
        <f t="shared" si="9"/>
        <v>-62339.2</v>
      </c>
      <c r="G29" s="33">
        <f t="shared" si="9"/>
        <v>-40717.6</v>
      </c>
      <c r="H29" s="33">
        <f t="shared" si="9"/>
        <v>-19531.6</v>
      </c>
      <c r="I29" s="33">
        <f t="shared" si="9"/>
        <v>-24116.4</v>
      </c>
      <c r="J29" s="33">
        <f t="shared" si="9"/>
        <v>-26549.6</v>
      </c>
      <c r="K29" s="33">
        <f t="shared" si="9"/>
        <v>-50886</v>
      </c>
      <c r="L29" s="33">
        <f t="shared" si="7"/>
        <v>-420771.99999999994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-185.84</v>
      </c>
      <c r="J31" s="17">
        <v>0</v>
      </c>
      <c r="K31" s="17">
        <v>0</v>
      </c>
      <c r="L31" s="33">
        <f t="shared" si="7"/>
        <v>-185.84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-8233.64</v>
      </c>
      <c r="J32" s="17">
        <v>0</v>
      </c>
      <c r="K32" s="17">
        <v>0</v>
      </c>
      <c r="L32" s="33">
        <f t="shared" si="7"/>
        <v>-8233.64</v>
      </c>
      <c r="M32"/>
    </row>
    <row r="33" spans="1:13" s="36" customFormat="1" ht="18.75" customHeight="1">
      <c r="A33" s="27" t="s">
        <v>34</v>
      </c>
      <c r="B33" s="38">
        <f>SUM(B34:B46)</f>
        <v>-22135.95</v>
      </c>
      <c r="C33" s="38">
        <f aca="true" t="shared" si="10" ref="C33:K33">SUM(C34:C46)</f>
        <v>-1629.3700000000001</v>
      </c>
      <c r="D33" s="38">
        <f t="shared" si="10"/>
        <v>-5527.1</v>
      </c>
      <c r="E33" s="38">
        <f t="shared" si="10"/>
        <v>-8916.2</v>
      </c>
      <c r="F33" s="38">
        <f t="shared" si="10"/>
        <v>-4643.2</v>
      </c>
      <c r="G33" s="38">
        <f t="shared" si="10"/>
        <v>-2651.73</v>
      </c>
      <c r="H33" s="38">
        <f t="shared" si="10"/>
        <v>-9360.84</v>
      </c>
      <c r="I33" s="38">
        <f t="shared" si="10"/>
        <v>-1938.2200000000003</v>
      </c>
      <c r="J33" s="38">
        <f t="shared" si="10"/>
        <v>-2321.5899999999997</v>
      </c>
      <c r="K33" s="38">
        <f t="shared" si="10"/>
        <v>-2907.3199999999997</v>
      </c>
      <c r="L33" s="33">
        <f t="shared" si="7"/>
        <v>-62031.52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-2607</v>
      </c>
      <c r="C44" s="33">
        <v>-1984.43</v>
      </c>
      <c r="D44" s="33">
        <v>-6731.51</v>
      </c>
      <c r="E44" s="33">
        <v>-5304.79</v>
      </c>
      <c r="F44" s="33">
        <v>-5654.99</v>
      </c>
      <c r="G44" s="33">
        <v>-3229.57</v>
      </c>
      <c r="H44" s="33">
        <v>-1854.73</v>
      </c>
      <c r="I44" s="33">
        <v>-2360.57</v>
      </c>
      <c r="J44" s="33">
        <v>-2827.49</v>
      </c>
      <c r="K44" s="33">
        <v>-3540.85</v>
      </c>
      <c r="L44" s="33">
        <f t="shared" si="11"/>
        <v>-36095.93</v>
      </c>
    </row>
    <row r="45" spans="1:12" ht="18.75" customHeight="1">
      <c r="A45" s="37" t="s">
        <v>78</v>
      </c>
      <c r="B45" s="33">
        <v>466.45</v>
      </c>
      <c r="C45" s="33">
        <v>355.06</v>
      </c>
      <c r="D45" s="33">
        <v>1204.41</v>
      </c>
      <c r="E45" s="33">
        <v>949.14</v>
      </c>
      <c r="F45" s="33">
        <v>1011.79</v>
      </c>
      <c r="G45" s="33">
        <v>577.84</v>
      </c>
      <c r="H45" s="33">
        <v>331.85</v>
      </c>
      <c r="I45" s="33">
        <v>422.35</v>
      </c>
      <c r="J45" s="33">
        <v>505.9</v>
      </c>
      <c r="K45" s="33">
        <v>633.53</v>
      </c>
      <c r="L45" s="33">
        <f t="shared" si="11"/>
        <v>6458.32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446169.13</v>
      </c>
      <c r="C49" s="41">
        <f aca="true" t="shared" si="12" ref="C49:K49">IF(C17+C27+C40+C50&lt;0,0,C17+C27+C50)</f>
        <v>346249.35000000003</v>
      </c>
      <c r="D49" s="41">
        <f t="shared" si="12"/>
        <v>1178633.1899999997</v>
      </c>
      <c r="E49" s="41">
        <f t="shared" si="12"/>
        <v>930945.89</v>
      </c>
      <c r="F49" s="41">
        <f t="shared" si="12"/>
        <v>999086.4999999999</v>
      </c>
      <c r="G49" s="41">
        <f t="shared" si="12"/>
        <v>564866.87</v>
      </c>
      <c r="H49" s="41">
        <f t="shared" si="12"/>
        <v>321873.83999999997</v>
      </c>
      <c r="I49" s="41">
        <f t="shared" si="12"/>
        <v>409676.2</v>
      </c>
      <c r="J49" s="41">
        <f t="shared" si="12"/>
        <v>502975.67</v>
      </c>
      <c r="K49" s="41">
        <f t="shared" si="12"/>
        <v>614538.09</v>
      </c>
      <c r="L49" s="42">
        <f>SUM(B49:K49)</f>
        <v>6315014.7299999995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446169.13</v>
      </c>
      <c r="C55" s="41">
        <f aca="true" t="shared" si="14" ref="C55:J55">SUM(C56:C67)</f>
        <v>346249.33999999997</v>
      </c>
      <c r="D55" s="41">
        <f t="shared" si="14"/>
        <v>1178633.18</v>
      </c>
      <c r="E55" s="41">
        <f t="shared" si="14"/>
        <v>930945.9</v>
      </c>
      <c r="F55" s="41">
        <f t="shared" si="14"/>
        <v>999086.5</v>
      </c>
      <c r="G55" s="41">
        <f t="shared" si="14"/>
        <v>564866.86</v>
      </c>
      <c r="H55" s="41">
        <f t="shared" si="14"/>
        <v>321873.84</v>
      </c>
      <c r="I55" s="41">
        <f>SUM(I56:I70)</f>
        <v>409676.2</v>
      </c>
      <c r="J55" s="41">
        <f t="shared" si="14"/>
        <v>502975.67</v>
      </c>
      <c r="K55" s="41">
        <f>SUM(K56:K69)</f>
        <v>614538.09</v>
      </c>
      <c r="L55" s="46">
        <f>SUM(B55:K55)</f>
        <v>6315014.71</v>
      </c>
      <c r="M55" s="40"/>
    </row>
    <row r="56" spans="1:13" ht="18.75" customHeight="1">
      <c r="A56" s="47" t="s">
        <v>51</v>
      </c>
      <c r="B56" s="48">
        <v>446169.13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446169.13</v>
      </c>
      <c r="M56" s="40"/>
    </row>
    <row r="57" spans="1:12" ht="18.75" customHeight="1">
      <c r="A57" s="47" t="s">
        <v>61</v>
      </c>
      <c r="B57" s="17">
        <v>0</v>
      </c>
      <c r="C57" s="48">
        <v>302552.67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302552.67</v>
      </c>
    </row>
    <row r="58" spans="1:12" ht="18.75" customHeight="1">
      <c r="A58" s="47" t="s">
        <v>62</v>
      </c>
      <c r="B58" s="17">
        <v>0</v>
      </c>
      <c r="C58" s="48">
        <v>43696.67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43696.67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1178633.18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1178633.18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930945.9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930945.9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999086.5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999086.5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564866.86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564866.86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321873.84</v>
      </c>
      <c r="I63" s="17">
        <v>0</v>
      </c>
      <c r="J63" s="17">
        <v>0</v>
      </c>
      <c r="K63" s="17">
        <v>0</v>
      </c>
      <c r="L63" s="46">
        <f t="shared" si="15"/>
        <v>321873.84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502975.67</v>
      </c>
      <c r="K65" s="17">
        <v>0</v>
      </c>
      <c r="L65" s="46">
        <f t="shared" si="15"/>
        <v>502975.67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345370.41</v>
      </c>
      <c r="L66" s="46">
        <f t="shared" si="15"/>
        <v>345370.41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269167.68</v>
      </c>
      <c r="L67" s="46">
        <f t="shared" si="15"/>
        <v>269167.68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77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409676.2</v>
      </c>
      <c r="J70" s="53">
        <v>0</v>
      </c>
      <c r="K70" s="53">
        <v>0</v>
      </c>
      <c r="L70" s="51">
        <f>SUM(B70:K70)</f>
        <v>409676.2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2021-10-22T18:58:21Z</dcterms:modified>
  <cp:category/>
  <cp:version/>
  <cp:contentType/>
  <cp:contentStatus/>
</cp:coreProperties>
</file>