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<sst xmlns="http://schemas.openxmlformats.org/spreadsheetml/2006/main" count="80" uniqueCount="79">
  <si>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</si>
  <si>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</si>
  <si>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</si>
  <si>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</si>
  <si>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</si>
  <si>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</si>
  <si>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</si>
  <si>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</si>
  <si>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</si>
  <si>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</si>
  <si>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</si>
  <si>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</si>
  <si>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</si>
  <si>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</si>
  <si>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</si>
  <si>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</si>
  <si>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</si>
  <si>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</si>
  <si>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</si>
  <si>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</si>
  <si>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</si>
  <si>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</si>
  <si>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</si>
  <si>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</si>
  <si>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</si>
  <si>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</si>
  <si>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</si>
  <si>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</si>
  <si>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</si>
  <si>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</si>
  <si>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</si>
  <si>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</si>
  <si>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</si>
  <si>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</si>
  <si>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</si>
  <si>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</si>
  <si>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</si>
  <si>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</si>
  <si>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</si>
  <si>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</si>
  <si>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</si>
  <si>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</si>
  <si>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</si>
  <si>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</si>
  <si>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</si>
  <si>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</si>
  <si>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</si>
  <si>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</si>
  <si>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</si>
  <si>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</si>
  <si>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</si>
  <si>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</si>
  <si>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</si>
  <si>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</si>
  <si>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</si>
  <si>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</si>
  <si>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</si>
  <si>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</si>
  <si>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</si>
  <si>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</si>
  <si>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</si>
  <si>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</si>
  <si>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</si>
  <si>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</si>
  <si>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</si>
  <si>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</si>
  <si>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</si>
  <si>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</si>
  <si>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</si>
  <si>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</si>
  <si>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</si>
  <si>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</si>
  <si>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</si>
  <si>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</si>
  <si>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</si>
  <si>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</si>
  <si>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17/10/21 - VENCIMENTO 22/10/21</t>
  </si>
  <si>
    <t>7.15. Consórcio KBPX</t>
  </si>
  <si>
    <t>5.2.12. Amortização dos Investimentos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</si>
</sst>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3" sqref="A3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17679</v>
      </c>
      <c r="C7" s="10">
        <f>C8+C11</f>
        <v>24673</v>
      </c>
      <c r="D7" s="10">
        <f aca="true" t="shared" si="0" ref="D7:K7">D8+D11</f>
        <v>72226</v>
      </c>
      <c r="E7" s="10">
        <f t="shared" si="0"/>
        <v>72740</v>
      </c>
      <c r="F7" s="10">
        <f t="shared" si="0"/>
        <v>74393</v>
      </c>
      <c r="G7" s="10">
        <f t="shared" si="0"/>
        <v>30742</v>
      </c>
      <c r="H7" s="10">
        <f t="shared" si="0"/>
        <v>16976</v>
      </c>
      <c r="I7" s="10">
        <f t="shared" si="0"/>
        <v>33755</v>
      </c>
      <c r="J7" s="10">
        <f t="shared" si="0"/>
        <v>19645</v>
      </c>
      <c r="K7" s="10">
        <f t="shared" si="0"/>
        <v>58705</v>
      </c>
      <c r="L7" s="10">
        <f>SUM(B7:K7)</f>
        <v>421534</v>
      </c>
      <c r="M7" s="11"/>
    </row>
    <row r="8" spans="1:13" ht="17.25" customHeight="1">
      <c r="A8" s="12" t="s">
        <v>18</v>
      </c>
      <c r="B8" s="13">
        <f>B9+B10</f>
        <v>1962</v>
      </c>
      <c r="C8" s="13">
        <f aca="true" t="shared" si="1" ref="C8:K8">C9+C10</f>
        <v>2273</v>
      </c>
      <c r="D8" s="13">
        <f t="shared" si="1"/>
        <v>7707</v>
      </c>
      <c r="E8" s="13">
        <f t="shared" si="1"/>
        <v>6613</v>
      </c>
      <c r="F8" s="13">
        <f t="shared" si="1"/>
        <v>7021</v>
      </c>
      <c r="G8" s="13">
        <f t="shared" si="1"/>
        <v>3054</v>
      </c>
      <c r="H8" s="13">
        <f t="shared" si="1"/>
        <v>1425</v>
      </c>
      <c r="I8" s="13">
        <f t="shared" si="1"/>
        <v>2251</v>
      </c>
      <c r="J8" s="13">
        <f t="shared" si="1"/>
        <v>1439</v>
      </c>
      <c r="K8" s="13">
        <f t="shared" si="1"/>
        <v>4411</v>
      </c>
      <c r="L8" s="13">
        <f>SUM(B8:K8)</f>
        <v>38156</v>
      </c>
      <c r="M8"/>
    </row>
    <row r="9" spans="1:13" ht="17.25" customHeight="1">
      <c r="A9" s="14" t="s">
        <v>19</v>
      </c>
      <c r="B9" s="15">
        <v>1960</v>
      </c>
      <c r="C9" s="15">
        <v>2273</v>
      </c>
      <c r="D9" s="15">
        <v>7707</v>
      </c>
      <c r="E9" s="15">
        <v>6613</v>
      </c>
      <c r="F9" s="15">
        <v>7021</v>
      </c>
      <c r="G9" s="15">
        <v>3054</v>
      </c>
      <c r="H9" s="15">
        <v>1424</v>
      </c>
      <c r="I9" s="15">
        <v>2251</v>
      </c>
      <c r="J9" s="15">
        <v>1439</v>
      </c>
      <c r="K9" s="15">
        <v>4411</v>
      </c>
      <c r="L9" s="13">
        <f>SUM(B9:K9)</f>
        <v>38153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15717</v>
      </c>
      <c r="C11" s="15">
        <v>22400</v>
      </c>
      <c r="D11" s="15">
        <v>64519</v>
      </c>
      <c r="E11" s="15">
        <v>66127</v>
      </c>
      <c r="F11" s="15">
        <v>67372</v>
      </c>
      <c r="G11" s="15">
        <v>27688</v>
      </c>
      <c r="H11" s="15">
        <v>15551</v>
      </c>
      <c r="I11" s="15">
        <v>31504</v>
      </c>
      <c r="J11" s="15">
        <v>18206</v>
      </c>
      <c r="K11" s="15">
        <v>54294</v>
      </c>
      <c r="L11" s="13">
        <f>SUM(B11:K11)</f>
        <v>383378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1.104873740992435</v>
      </c>
      <c r="C15" s="22">
        <v>1.298761209894288</v>
      </c>
      <c r="D15" s="22">
        <v>1.242105640089501</v>
      </c>
      <c r="E15" s="22">
        <v>1.169170518746789</v>
      </c>
      <c r="F15" s="22">
        <v>1.337735770725597</v>
      </c>
      <c r="G15" s="22">
        <v>1.261518432106554</v>
      </c>
      <c r="H15" s="22">
        <v>1.304241099304153</v>
      </c>
      <c r="I15" s="22">
        <v>1.187881246887943</v>
      </c>
      <c r="J15" s="22">
        <v>1.496982624528371</v>
      </c>
      <c r="K15" s="22">
        <v>1.176038305657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117131.86</v>
      </c>
      <c r="C17" s="25">
        <f aca="true" t="shared" si="2" ref="C17:K17">C18+C19+C20+C21+C22+C23+C24</f>
        <v>103934.11</v>
      </c>
      <c r="D17" s="25">
        <f t="shared" si="2"/>
        <v>350139.21</v>
      </c>
      <c r="E17" s="25">
        <f t="shared" si="2"/>
        <v>334049.35000000003</v>
      </c>
      <c r="F17" s="25">
        <f t="shared" si="2"/>
        <v>345563.99</v>
      </c>
      <c r="G17" s="25">
        <f t="shared" si="2"/>
        <v>150661.59</v>
      </c>
      <c r="H17" s="25">
        <f t="shared" si="2"/>
        <v>95423.5</v>
      </c>
      <c r="I17" s="25">
        <f t="shared" si="2"/>
        <v>139062.76</v>
      </c>
      <c r="J17" s="25">
        <f t="shared" si="2"/>
        <v>113151.90000000001</v>
      </c>
      <c r="K17" s="25">
        <f t="shared" si="2"/>
        <v>212582.55</v>
      </c>
      <c r="L17" s="25">
        <f>L18+L19+L20+L21+L22+L23+L24</f>
        <v>1961700.82</v>
      </c>
      <c r="M17"/>
    </row>
    <row r="18" spans="1:13" ht="17.25" customHeight="1">
      <c r="A18" s="26" t="s">
        <v>24</v>
      </c>
      <c r="B18" s="33">
        <f aca="true" t="shared" si="3" ref="B18:K18">ROUND(B13*B7,2)</f>
        <v>104339.69</v>
      </c>
      <c r="C18" s="33">
        <f t="shared" si="3"/>
        <v>76807.05</v>
      </c>
      <c r="D18" s="33">
        <f t="shared" si="3"/>
        <v>267604.55</v>
      </c>
      <c r="E18" s="33">
        <f t="shared" si="3"/>
        <v>272993.22</v>
      </c>
      <c r="F18" s="33">
        <f t="shared" si="3"/>
        <v>246687.19</v>
      </c>
      <c r="G18" s="33">
        <f t="shared" si="3"/>
        <v>112091.48</v>
      </c>
      <c r="H18" s="33">
        <f t="shared" si="3"/>
        <v>68184.1</v>
      </c>
      <c r="I18" s="33">
        <f t="shared" si="3"/>
        <v>112407.53</v>
      </c>
      <c r="J18" s="33">
        <f t="shared" si="3"/>
        <v>70454.83</v>
      </c>
      <c r="K18" s="33">
        <f t="shared" si="3"/>
        <v>171923.46</v>
      </c>
      <c r="L18" s="33">
        <f aca="true" t="shared" si="4" ref="L18:L24">SUM(B18:K18)</f>
        <v>1503493.1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10942.49</v>
      </c>
      <c r="C19" s="33">
        <f t="shared" si="5"/>
        <v>22946.97</v>
      </c>
      <c r="D19" s="33">
        <f t="shared" si="5"/>
        <v>64788.57</v>
      </c>
      <c r="E19" s="33">
        <f t="shared" si="5"/>
        <v>46182.4</v>
      </c>
      <c r="F19" s="33">
        <f t="shared" si="5"/>
        <v>83315.09</v>
      </c>
      <c r="G19" s="33">
        <f t="shared" si="5"/>
        <v>29313.99</v>
      </c>
      <c r="H19" s="33">
        <f t="shared" si="5"/>
        <v>20744.41</v>
      </c>
      <c r="I19" s="33">
        <f t="shared" si="5"/>
        <v>21119.27</v>
      </c>
      <c r="J19" s="33">
        <f t="shared" si="5"/>
        <v>35014.83</v>
      </c>
      <c r="K19" s="33">
        <f t="shared" si="5"/>
        <v>30265.11</v>
      </c>
      <c r="L19" s="33">
        <f t="shared" si="4"/>
        <v>364633.13</v>
      </c>
      <c r="M19"/>
    </row>
    <row r="20" spans="1:13" ht="17.25" customHeight="1">
      <c r="A20" s="27" t="s">
        <v>26</v>
      </c>
      <c r="B20" s="33">
        <v>508.45</v>
      </c>
      <c r="C20" s="33">
        <v>2838.86</v>
      </c>
      <c r="D20" s="33">
        <v>15063.63</v>
      </c>
      <c r="E20" s="33">
        <v>12191.27</v>
      </c>
      <c r="F20" s="33">
        <v>14220.48</v>
      </c>
      <c r="G20" s="33">
        <v>9256.12</v>
      </c>
      <c r="H20" s="33">
        <v>5153.76</v>
      </c>
      <c r="I20" s="33">
        <v>4194.73</v>
      </c>
      <c r="J20" s="33">
        <v>4999.78</v>
      </c>
      <c r="K20" s="33">
        <v>7711.52</v>
      </c>
      <c r="L20" s="33">
        <f t="shared" si="4"/>
        <v>76138.6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-30227.470000000005</v>
      </c>
      <c r="C27" s="33">
        <f t="shared" si="6"/>
        <v>-11428.240000000002</v>
      </c>
      <c r="D27" s="33">
        <f t="shared" si="6"/>
        <v>-38713.740000000005</v>
      </c>
      <c r="E27" s="33">
        <f t="shared" si="6"/>
        <v>-38237.05</v>
      </c>
      <c r="F27" s="33">
        <f t="shared" si="6"/>
        <v>-35631.44</v>
      </c>
      <c r="G27" s="33">
        <f t="shared" si="6"/>
        <v>-15503.61</v>
      </c>
      <c r="H27" s="33">
        <f t="shared" si="6"/>
        <v>-15413.45</v>
      </c>
      <c r="I27" s="33">
        <f t="shared" si="6"/>
        <v>-11810.67</v>
      </c>
      <c r="J27" s="33">
        <f t="shared" si="6"/>
        <v>-7886.43</v>
      </c>
      <c r="K27" s="33">
        <f t="shared" si="6"/>
        <v>-22326.370000000003</v>
      </c>
      <c r="L27" s="33">
        <f aca="true" t="shared" si="7" ref="L27:L34">SUM(B27:K27)</f>
        <v>-227178.47</v>
      </c>
      <c r="M27"/>
    </row>
    <row r="28" spans="1:13" ht="18.75" customHeight="1">
      <c r="A28" s="27" t="s">
        <v>30</v>
      </c>
      <c r="B28" s="33">
        <f>B29+B30+B31+B32</f>
        <v>-8624</v>
      </c>
      <c r="C28" s="33">
        <f aca="true" t="shared" si="8" ref="C28:K28">C29+C30+C31+C32</f>
        <v>-10001.2</v>
      </c>
      <c r="D28" s="33">
        <f t="shared" si="8"/>
        <v>-33910.8</v>
      </c>
      <c r="E28" s="33">
        <f t="shared" si="8"/>
        <v>-29097.2</v>
      </c>
      <c r="F28" s="33">
        <f t="shared" si="8"/>
        <v>-30892.4</v>
      </c>
      <c r="G28" s="33">
        <f t="shared" si="8"/>
        <v>-13437.6</v>
      </c>
      <c r="H28" s="33">
        <f t="shared" si="8"/>
        <v>-6265.6</v>
      </c>
      <c r="I28" s="33">
        <f t="shared" si="8"/>
        <v>-9904.4</v>
      </c>
      <c r="J28" s="33">
        <f t="shared" si="8"/>
        <v>-6331.6</v>
      </c>
      <c r="K28" s="33">
        <f t="shared" si="8"/>
        <v>-19408.4</v>
      </c>
      <c r="L28" s="33">
        <f t="shared" si="7"/>
        <v>-167873.2</v>
      </c>
      <c r="M28"/>
    </row>
    <row r="29" spans="1:13" s="36" customFormat="1" ht="18.75" customHeight="1">
      <c r="A29" s="34" t="s">
        <v>58</v>
      </c>
      <c r="B29" s="33">
        <f>-ROUND((B9)*$E$3,2)</f>
        <v>-8624</v>
      </c>
      <c r="C29" s="33">
        <f aca="true" t="shared" si="9" ref="C29:K29">-ROUND((C9)*$E$3,2)</f>
        <v>-10001.2</v>
      </c>
      <c r="D29" s="33">
        <f t="shared" si="9"/>
        <v>-33910.8</v>
      </c>
      <c r="E29" s="33">
        <f t="shared" si="9"/>
        <v>-29097.2</v>
      </c>
      <c r="F29" s="33">
        <f t="shared" si="9"/>
        <v>-30892.4</v>
      </c>
      <c r="G29" s="33">
        <f t="shared" si="9"/>
        <v>-13437.6</v>
      </c>
      <c r="H29" s="33">
        <f t="shared" si="9"/>
        <v>-6265.6</v>
      </c>
      <c r="I29" s="33">
        <f t="shared" si="9"/>
        <v>-9904.4</v>
      </c>
      <c r="J29" s="33">
        <f t="shared" si="9"/>
        <v>-6331.6</v>
      </c>
      <c r="K29" s="33">
        <f t="shared" si="9"/>
        <v>-19408.4</v>
      </c>
      <c r="L29" s="33">
        <f t="shared" si="7"/>
        <v>-167873.2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-21603.470000000005</v>
      </c>
      <c r="C33" s="38">
        <f aca="true" t="shared" si="10" ref="C33:K33">SUM(C34:C46)</f>
        <v>-1427.04</v>
      </c>
      <c r="D33" s="38">
        <f t="shared" si="10"/>
        <v>-4802.9400000000005</v>
      </c>
      <c r="E33" s="38">
        <f t="shared" si="10"/>
        <v>-9139.85</v>
      </c>
      <c r="F33" s="38">
        <f t="shared" si="10"/>
        <v>-4739.04</v>
      </c>
      <c r="G33" s="38">
        <f t="shared" si="10"/>
        <v>-2066.01</v>
      </c>
      <c r="H33" s="38">
        <f t="shared" si="10"/>
        <v>-9147.85</v>
      </c>
      <c r="I33" s="38">
        <f t="shared" si="10"/>
        <v>-1906.27</v>
      </c>
      <c r="J33" s="38">
        <f t="shared" si="10"/>
        <v>-1554.8300000000002</v>
      </c>
      <c r="K33" s="38">
        <f t="shared" si="10"/>
        <v>-2917.9700000000003</v>
      </c>
      <c r="L33" s="33">
        <f t="shared" si="7"/>
        <v>-59305.270000000004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-1958.49</v>
      </c>
      <c r="C44" s="33">
        <v>-1738</v>
      </c>
      <c r="D44" s="33">
        <v>-5849.54</v>
      </c>
      <c r="E44" s="33">
        <v>-5577.17</v>
      </c>
      <c r="F44" s="33">
        <v>-5771.72</v>
      </c>
      <c r="G44" s="33">
        <v>-2516.21</v>
      </c>
      <c r="H44" s="33">
        <v>-1595.33</v>
      </c>
      <c r="I44" s="33">
        <v>-2321.66</v>
      </c>
      <c r="J44" s="33">
        <v>-1893.64</v>
      </c>
      <c r="K44" s="33">
        <v>-3553.82</v>
      </c>
      <c r="L44" s="33">
        <f t="shared" si="11"/>
        <v>-32775.58</v>
      </c>
    </row>
    <row r="45" spans="1:12" ht="18.75" customHeight="1">
      <c r="A45" s="37" t="s">
        <v>78</v>
      </c>
      <c r="B45" s="33">
        <v>350.42</v>
      </c>
      <c r="C45" s="33">
        <v>310.96</v>
      </c>
      <c r="D45" s="33">
        <v>1046.6</v>
      </c>
      <c r="E45" s="33">
        <v>997.87</v>
      </c>
      <c r="F45" s="33">
        <v>1032.68</v>
      </c>
      <c r="G45" s="33">
        <v>450.2</v>
      </c>
      <c r="H45" s="33">
        <v>285.44</v>
      </c>
      <c r="I45" s="33">
        <v>415.39</v>
      </c>
      <c r="J45" s="33">
        <v>338.81</v>
      </c>
      <c r="K45" s="33">
        <v>635.85</v>
      </c>
      <c r="L45" s="33">
        <f t="shared" si="11"/>
        <v>5864.22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86904.39</v>
      </c>
      <c r="C49" s="41">
        <f aca="true" t="shared" si="12" ref="C49:K49">IF(C17+C27+C40+C50&lt;0,0,C17+C27+C50)</f>
        <v>92505.87</v>
      </c>
      <c r="D49" s="41">
        <f t="shared" si="12"/>
        <v>311425.47000000003</v>
      </c>
      <c r="E49" s="41">
        <f t="shared" si="12"/>
        <v>295812.30000000005</v>
      </c>
      <c r="F49" s="41">
        <f t="shared" si="12"/>
        <v>309932.55</v>
      </c>
      <c r="G49" s="41">
        <f t="shared" si="12"/>
        <v>135157.97999999998</v>
      </c>
      <c r="H49" s="41">
        <f t="shared" si="12"/>
        <v>80010.05</v>
      </c>
      <c r="I49" s="41">
        <f t="shared" si="12"/>
        <v>127252.09000000001</v>
      </c>
      <c r="J49" s="41">
        <f t="shared" si="12"/>
        <v>105265.47</v>
      </c>
      <c r="K49" s="41">
        <f t="shared" si="12"/>
        <v>190256.18</v>
      </c>
      <c r="L49" s="42">
        <f>SUM(B49:K49)</f>
        <v>1734522.35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86904.39</v>
      </c>
      <c r="C55" s="41">
        <f aca="true" t="shared" si="14" ref="C55:J55">SUM(C56:C67)</f>
        <v>92505.86</v>
      </c>
      <c r="D55" s="41">
        <f t="shared" si="14"/>
        <v>311425.47</v>
      </c>
      <c r="E55" s="41">
        <f t="shared" si="14"/>
        <v>295812.31</v>
      </c>
      <c r="F55" s="41">
        <f t="shared" si="14"/>
        <v>309932.55</v>
      </c>
      <c r="G55" s="41">
        <f t="shared" si="14"/>
        <v>135157.98</v>
      </c>
      <c r="H55" s="41">
        <f t="shared" si="14"/>
        <v>80010.05</v>
      </c>
      <c r="I55" s="41">
        <f>SUM(I56:I70)</f>
        <v>127252.09</v>
      </c>
      <c r="J55" s="41">
        <f t="shared" si="14"/>
        <v>105265.47</v>
      </c>
      <c r="K55" s="41">
        <f>SUM(K56:K69)</f>
        <v>190256.19</v>
      </c>
      <c r="L55" s="46">
        <f>SUM(B55:K55)</f>
        <v>1734522.36</v>
      </c>
      <c r="M55" s="40"/>
    </row>
    <row r="56" spans="1:13" ht="18.75" customHeight="1">
      <c r="A56" s="47" t="s">
        <v>51</v>
      </c>
      <c r="B56" s="48">
        <v>86904.39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86904.39</v>
      </c>
      <c r="M56" s="40"/>
    </row>
    <row r="57" spans="1:12" ht="18.75" customHeight="1">
      <c r="A57" s="47" t="s">
        <v>61</v>
      </c>
      <c r="B57" s="17">
        <v>0</v>
      </c>
      <c r="C57" s="48">
        <v>80720.61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80720.61</v>
      </c>
    </row>
    <row r="58" spans="1:12" ht="18.75" customHeight="1">
      <c r="A58" s="47" t="s">
        <v>62</v>
      </c>
      <c r="B58" s="17">
        <v>0</v>
      </c>
      <c r="C58" s="48">
        <v>11785.25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11785.25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311425.47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311425.47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295812.31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295812.31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309932.55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309932.55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135157.98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135157.98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80010.05</v>
      </c>
      <c r="I63" s="17">
        <v>0</v>
      </c>
      <c r="J63" s="17">
        <v>0</v>
      </c>
      <c r="K63" s="17">
        <v>0</v>
      </c>
      <c r="L63" s="46">
        <f t="shared" si="15"/>
        <v>80010.05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105265.47</v>
      </c>
      <c r="K65" s="17">
        <v>0</v>
      </c>
      <c r="L65" s="46">
        <f t="shared" si="15"/>
        <v>105265.47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81791.14</v>
      </c>
      <c r="L66" s="46">
        <f t="shared" si="15"/>
        <v>81791.14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108465.05</v>
      </c>
      <c r="L67" s="46">
        <f t="shared" si="15"/>
        <v>108465.05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77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127252.09</v>
      </c>
      <c r="J70" s="53">
        <v>0</v>
      </c>
      <c r="K70" s="53">
        <v>0</v>
      </c>
      <c r="L70" s="51">
        <f>SUM(B70:K70)</f>
        <v>127252.09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2021-10-21T19:27:26Z</dcterms:modified>
  <cp:category/>
  <cp:version/>
  <cp:contentType/>
  <cp:contentStatus/>
</cp:coreProperties>
</file>