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<sst xmlns="http://schemas.openxmlformats.org/spreadsheetml/2006/main" count="81" uniqueCount="80">
  <si>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</si>
  <si>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</si>
  <si>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</si>
  <si>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</si>
  <si>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</si>
  <si>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</si>
  <si>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</si>
  <si>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</si>
  <si>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</si>
  <si>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</si>
  <si>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</si>
  <si>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</si>
  <si>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</si>
  <si>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</si>
  <si>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</si>
  <si>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</si>
  <si>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</si>
  <si>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</si>
  <si>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</si>
  <si>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</si>
  <si>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</si>
  <si>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</si>
  <si>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</si>
  <si>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</si>
  <si>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</si>
  <si>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</si>
  <si>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</si>
  <si>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</si>
  <si>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</si>
  <si>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</si>
  <si>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</si>
  <si>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</si>
  <si>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</si>
  <si>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</si>
  <si>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</si>
  <si>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</si>
  <si>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</si>
  <si>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</si>
  <si>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</si>
  <si>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</si>
  <si>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</si>
  <si>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</si>
  <si>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</si>
  <si>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</si>
  <si>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</si>
  <si>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</si>
  <si>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</si>
  <si>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</si>
  <si>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</si>
  <si>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</si>
  <si>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</si>
  <si>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</si>
  <si>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</si>
  <si>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</si>
  <si>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</si>
  <si>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</si>
  <si>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</si>
  <si>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</si>
  <si>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</si>
  <si>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</si>
  <si>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</si>
  <si>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</si>
  <si>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</si>
  <si>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</si>
  <si>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</si>
  <si>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</si>
  <si>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</si>
  <si>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</si>
  <si>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</si>
  <si>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</si>
  <si>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</si>
  <si>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</si>
  <si>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</si>
  <si>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</si>
  <si>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</si>
  <si>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15/10/21 - VENCIMENTO 22/10/21</t>
  </si>
  <si>
    <t>5.2.12. Amortização dos Investimentos</t>
  </si>
  <si>
    <t>7.15. Consórcio KBPX</t>
  </si>
  <si>
    <t>5.3. Revisão de Remuneração pelo Transporte Coletivo ¹</t>
  </si>
  <si>
    <t>¹ Energia para tração ago e set.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</si>
</sst>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74609</v>
      </c>
      <c r="C7" s="10">
        <f>C8+C11</f>
        <v>91626</v>
      </c>
      <c r="D7" s="10">
        <f aca="true" t="shared" si="0" ref="D7:K7">D8+D11</f>
        <v>263642</v>
      </c>
      <c r="E7" s="10">
        <f t="shared" si="0"/>
        <v>225574</v>
      </c>
      <c r="F7" s="10">
        <f t="shared" si="0"/>
        <v>235570</v>
      </c>
      <c r="G7" s="10">
        <f t="shared" si="0"/>
        <v>123551</v>
      </c>
      <c r="H7" s="10">
        <f t="shared" si="0"/>
        <v>65596</v>
      </c>
      <c r="I7" s="10">
        <f t="shared" si="0"/>
        <v>107924</v>
      </c>
      <c r="J7" s="10">
        <f t="shared" si="0"/>
        <v>98394</v>
      </c>
      <c r="K7" s="10">
        <f t="shared" si="0"/>
        <v>186693</v>
      </c>
      <c r="L7" s="10">
        <f>SUM(B7:K7)</f>
        <v>1473179</v>
      </c>
      <c r="M7" s="11"/>
    </row>
    <row r="8" spans="1:13" ht="17.25" customHeight="1">
      <c r="A8" s="12" t="s">
        <v>18</v>
      </c>
      <c r="B8" s="13">
        <f>B9+B10</f>
        <v>5921</v>
      </c>
      <c r="C8" s="13">
        <f aca="true" t="shared" si="1" ref="C8:K8">C9+C10</f>
        <v>6815</v>
      </c>
      <c r="D8" s="13">
        <f t="shared" si="1"/>
        <v>20710</v>
      </c>
      <c r="E8" s="13">
        <f t="shared" si="1"/>
        <v>15509</v>
      </c>
      <c r="F8" s="13">
        <f t="shared" si="1"/>
        <v>15661</v>
      </c>
      <c r="G8" s="13">
        <f t="shared" si="1"/>
        <v>10225</v>
      </c>
      <c r="H8" s="13">
        <f t="shared" si="1"/>
        <v>4969</v>
      </c>
      <c r="I8" s="13">
        <f t="shared" si="1"/>
        <v>5789</v>
      </c>
      <c r="J8" s="13">
        <f t="shared" si="1"/>
        <v>6740</v>
      </c>
      <c r="K8" s="13">
        <f t="shared" si="1"/>
        <v>12351</v>
      </c>
      <c r="L8" s="13">
        <f>SUM(B8:K8)</f>
        <v>104690</v>
      </c>
      <c r="M8"/>
    </row>
    <row r="9" spans="1:13" ht="17.25" customHeight="1">
      <c r="A9" s="14" t="s">
        <v>19</v>
      </c>
      <c r="B9" s="15">
        <v>5917</v>
      </c>
      <c r="C9" s="15">
        <v>6815</v>
      </c>
      <c r="D9" s="15">
        <v>20710</v>
      </c>
      <c r="E9" s="15">
        <v>15509</v>
      </c>
      <c r="F9" s="15">
        <v>15661</v>
      </c>
      <c r="G9" s="15">
        <v>10225</v>
      </c>
      <c r="H9" s="15">
        <v>4964</v>
      </c>
      <c r="I9" s="15">
        <v>5789</v>
      </c>
      <c r="J9" s="15">
        <v>6740</v>
      </c>
      <c r="K9" s="15">
        <v>12351</v>
      </c>
      <c r="L9" s="13">
        <f>SUM(B9:K9)</f>
        <v>104681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68688</v>
      </c>
      <c r="C11" s="15">
        <v>84811</v>
      </c>
      <c r="D11" s="15">
        <v>242932</v>
      </c>
      <c r="E11" s="15">
        <v>210065</v>
      </c>
      <c r="F11" s="15">
        <v>219909</v>
      </c>
      <c r="G11" s="15">
        <v>113326</v>
      </c>
      <c r="H11" s="15">
        <v>60627</v>
      </c>
      <c r="I11" s="15">
        <v>102135</v>
      </c>
      <c r="J11" s="15">
        <v>91654</v>
      </c>
      <c r="K11" s="15">
        <v>174342</v>
      </c>
      <c r="L11" s="13">
        <f>SUM(B11:K11)</f>
        <v>1368489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1.129870892203756</v>
      </c>
      <c r="C15" s="22">
        <v>1.322092241243004</v>
      </c>
      <c r="D15" s="22">
        <v>1.279611474275638</v>
      </c>
      <c r="E15" s="22">
        <v>1.179921508104387</v>
      </c>
      <c r="F15" s="22">
        <v>1.370363494736521</v>
      </c>
      <c r="G15" s="22">
        <v>1.326596732179866</v>
      </c>
      <c r="H15" s="22">
        <v>1.304241099304153</v>
      </c>
      <c r="I15" s="22">
        <v>1.269402509327934</v>
      </c>
      <c r="J15" s="22">
        <v>1.484762376639357</v>
      </c>
      <c r="K15" s="22">
        <v>1.198654394858563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500357.83999999997</v>
      </c>
      <c r="C17" s="25">
        <f aca="true" t="shared" si="2" ref="C17:K17">C18+C19+C20+C21+C22+C23+C24</f>
        <v>383782.63999999996</v>
      </c>
      <c r="D17" s="25">
        <f t="shared" si="2"/>
        <v>1281207.65</v>
      </c>
      <c r="E17" s="25">
        <f t="shared" si="2"/>
        <v>1022006.14</v>
      </c>
      <c r="F17" s="25">
        <f t="shared" si="2"/>
        <v>1101320.8699999999</v>
      </c>
      <c r="G17" s="25">
        <f t="shared" si="2"/>
        <v>616320.22</v>
      </c>
      <c r="H17" s="25">
        <f t="shared" si="2"/>
        <v>356884.76999999996</v>
      </c>
      <c r="I17" s="25">
        <f t="shared" si="2"/>
        <v>462391.87</v>
      </c>
      <c r="J17" s="25">
        <f t="shared" si="2"/>
        <v>536243.97</v>
      </c>
      <c r="K17" s="25">
        <f t="shared" si="2"/>
        <v>671791.1599999999</v>
      </c>
      <c r="L17" s="25">
        <f>L18+L19+L20+L21+L22+L23+L24</f>
        <v>6932307.130000001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440334.86</v>
      </c>
      <c r="C18" s="33">
        <f t="shared" si="3"/>
        <v>285231.74</v>
      </c>
      <c r="D18" s="33">
        <f t="shared" si="3"/>
        <v>976819.97</v>
      </c>
      <c r="E18" s="33">
        <f t="shared" si="3"/>
        <v>846579.22</v>
      </c>
      <c r="F18" s="33">
        <f t="shared" si="3"/>
        <v>781150.12</v>
      </c>
      <c r="G18" s="33">
        <f t="shared" si="3"/>
        <v>450491.66</v>
      </c>
      <c r="H18" s="33">
        <f t="shared" si="3"/>
        <v>263466.33</v>
      </c>
      <c r="I18" s="33">
        <f t="shared" si="3"/>
        <v>359397.71</v>
      </c>
      <c r="J18" s="33">
        <f t="shared" si="3"/>
        <v>352880.24</v>
      </c>
      <c r="K18" s="33">
        <f t="shared" si="3"/>
        <v>546749.12</v>
      </c>
      <c r="L18" s="33">
        <f aca="true" t="shared" si="4" ref="L18:L24">SUM(B18:K18)</f>
        <v>5303100.970000001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57186.68</v>
      </c>
      <c r="C19" s="33">
        <f t="shared" si="5"/>
        <v>91870.93</v>
      </c>
      <c r="D19" s="33">
        <f t="shared" si="5"/>
        <v>273130.07</v>
      </c>
      <c r="E19" s="33">
        <f t="shared" si="5"/>
        <v>152317.81</v>
      </c>
      <c r="F19" s="33">
        <f t="shared" si="5"/>
        <v>289309.49</v>
      </c>
      <c r="G19" s="33">
        <f t="shared" si="5"/>
        <v>147129.1</v>
      </c>
      <c r="H19" s="33">
        <f t="shared" si="5"/>
        <v>80157.29</v>
      </c>
      <c r="I19" s="33">
        <f t="shared" si="5"/>
        <v>96822.64</v>
      </c>
      <c r="J19" s="33">
        <f t="shared" si="5"/>
        <v>171063.06</v>
      </c>
      <c r="K19" s="33">
        <f t="shared" si="5"/>
        <v>108614.12</v>
      </c>
      <c r="L19" s="33">
        <f t="shared" si="4"/>
        <v>1467601.19</v>
      </c>
      <c r="M19"/>
    </row>
    <row r="20" spans="1:13" ht="17.25" customHeight="1">
      <c r="A20" s="27" t="s">
        <v>26</v>
      </c>
      <c r="B20" s="33">
        <v>1495.07</v>
      </c>
      <c r="C20" s="33">
        <v>5338.74</v>
      </c>
      <c r="D20" s="33">
        <v>28575.15</v>
      </c>
      <c r="E20" s="33">
        <v>20426.65</v>
      </c>
      <c r="F20" s="33">
        <v>29520.03</v>
      </c>
      <c r="G20" s="33">
        <v>18699.46</v>
      </c>
      <c r="H20" s="33">
        <v>11919.92</v>
      </c>
      <c r="I20" s="33">
        <v>4830.29</v>
      </c>
      <c r="J20" s="33">
        <v>9618.21</v>
      </c>
      <c r="K20" s="33">
        <v>13745.46</v>
      </c>
      <c r="L20" s="33">
        <f t="shared" si="4"/>
        <v>144168.97999999998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-463535.14999999997</v>
      </c>
      <c r="C27" s="33">
        <f t="shared" si="6"/>
        <v>-31615.37</v>
      </c>
      <c r="D27" s="33">
        <f t="shared" si="6"/>
        <v>-96576.56</v>
      </c>
      <c r="E27" s="33">
        <f t="shared" si="6"/>
        <v>-77155.8</v>
      </c>
      <c r="F27" s="33">
        <f t="shared" si="6"/>
        <v>-73594.18999999999</v>
      </c>
      <c r="G27" s="33">
        <f t="shared" si="6"/>
        <v>-47609.79</v>
      </c>
      <c r="H27" s="33">
        <f t="shared" si="6"/>
        <v>-31202.44</v>
      </c>
      <c r="I27" s="33">
        <f t="shared" si="6"/>
        <v>-36082.23</v>
      </c>
      <c r="J27" s="33">
        <f t="shared" si="6"/>
        <v>-31935</v>
      </c>
      <c r="K27" s="33">
        <f t="shared" si="6"/>
        <v>-57209.12</v>
      </c>
      <c r="L27" s="33">
        <f aca="true" t="shared" si="7" ref="L27:L34">SUM(B27:K27)</f>
        <v>-946515.6499999999</v>
      </c>
      <c r="M27"/>
    </row>
    <row r="28" spans="1:13" ht="18.75" customHeight="1">
      <c r="A28" s="27" t="s">
        <v>30</v>
      </c>
      <c r="B28" s="33">
        <f>B29+B30+B31+B32</f>
        <v>-26034.8</v>
      </c>
      <c r="C28" s="33">
        <f aca="true" t="shared" si="8" ref="C28:K28">C29+C30+C31+C32</f>
        <v>-29986</v>
      </c>
      <c r="D28" s="33">
        <f t="shared" si="8"/>
        <v>-91124</v>
      </c>
      <c r="E28" s="33">
        <f t="shared" si="8"/>
        <v>-68239.6</v>
      </c>
      <c r="F28" s="33">
        <f t="shared" si="8"/>
        <v>-68908.4</v>
      </c>
      <c r="G28" s="33">
        <f t="shared" si="8"/>
        <v>-44990</v>
      </c>
      <c r="H28" s="33">
        <f t="shared" si="8"/>
        <v>-21841.6</v>
      </c>
      <c r="I28" s="33">
        <f t="shared" si="8"/>
        <v>-34112.07</v>
      </c>
      <c r="J28" s="33">
        <f t="shared" si="8"/>
        <v>-29656</v>
      </c>
      <c r="K28" s="33">
        <f t="shared" si="8"/>
        <v>-54344.4</v>
      </c>
      <c r="L28" s="33">
        <f t="shared" si="7"/>
        <v>-469236.87</v>
      </c>
      <c r="M28"/>
    </row>
    <row r="29" spans="1:13" s="36" customFormat="1" ht="18.75" customHeight="1">
      <c r="A29" s="34" t="s">
        <v>57</v>
      </c>
      <c r="B29" s="33">
        <f>-ROUND((B9)*$E$3,2)</f>
        <v>-26034.8</v>
      </c>
      <c r="C29" s="33">
        <f aca="true" t="shared" si="9" ref="C29:K29">-ROUND((C9)*$E$3,2)</f>
        <v>-29986</v>
      </c>
      <c r="D29" s="33">
        <f t="shared" si="9"/>
        <v>-91124</v>
      </c>
      <c r="E29" s="33">
        <f t="shared" si="9"/>
        <v>-68239.6</v>
      </c>
      <c r="F29" s="33">
        <f t="shared" si="9"/>
        <v>-68908.4</v>
      </c>
      <c r="G29" s="33">
        <f t="shared" si="9"/>
        <v>-44990</v>
      </c>
      <c r="H29" s="33">
        <f t="shared" si="9"/>
        <v>-21841.6</v>
      </c>
      <c r="I29" s="33">
        <f t="shared" si="9"/>
        <v>-25471.6</v>
      </c>
      <c r="J29" s="33">
        <f t="shared" si="9"/>
        <v>-29656</v>
      </c>
      <c r="K29" s="33">
        <f t="shared" si="9"/>
        <v>-54344.4</v>
      </c>
      <c r="L29" s="33">
        <f t="shared" si="7"/>
        <v>-460596.39999999997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-208.37</v>
      </c>
      <c r="J31" s="17">
        <v>0</v>
      </c>
      <c r="K31" s="17">
        <v>0</v>
      </c>
      <c r="L31" s="33">
        <f t="shared" si="7"/>
        <v>-208.37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-8432.1</v>
      </c>
      <c r="J32" s="17">
        <v>0</v>
      </c>
      <c r="K32" s="17">
        <v>0</v>
      </c>
      <c r="L32" s="33">
        <f t="shared" si="7"/>
        <v>-8432.1</v>
      </c>
      <c r="M32"/>
    </row>
    <row r="33" spans="1:13" s="36" customFormat="1" ht="18.75" customHeight="1">
      <c r="A33" s="27" t="s">
        <v>34</v>
      </c>
      <c r="B33" s="38">
        <f>SUM(B34:B46)</f>
        <v>-22125.3</v>
      </c>
      <c r="C33" s="38">
        <f aca="true" t="shared" si="10" ref="C33:K33">SUM(C34:C46)</f>
        <v>-1629.3700000000001</v>
      </c>
      <c r="D33" s="38">
        <f t="shared" si="10"/>
        <v>-5452.56</v>
      </c>
      <c r="E33" s="38">
        <f t="shared" si="10"/>
        <v>-8916.2</v>
      </c>
      <c r="F33" s="38">
        <f t="shared" si="10"/>
        <v>-4685.79</v>
      </c>
      <c r="G33" s="38">
        <f t="shared" si="10"/>
        <v>-2619.79</v>
      </c>
      <c r="H33" s="38">
        <f t="shared" si="10"/>
        <v>-9360.84</v>
      </c>
      <c r="I33" s="38">
        <f t="shared" si="10"/>
        <v>-1970.16</v>
      </c>
      <c r="J33" s="38">
        <f t="shared" si="10"/>
        <v>-2279</v>
      </c>
      <c r="K33" s="38">
        <f t="shared" si="10"/>
        <v>-2864.72</v>
      </c>
      <c r="L33" s="33">
        <f t="shared" si="7"/>
        <v>-61903.73000000001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-2594.03</v>
      </c>
      <c r="C44" s="33">
        <v>-1984.43</v>
      </c>
      <c r="D44" s="33">
        <v>-6640.72</v>
      </c>
      <c r="E44" s="33">
        <v>-5304.79</v>
      </c>
      <c r="F44" s="33">
        <v>-5706.87</v>
      </c>
      <c r="G44" s="33">
        <v>-3190.66</v>
      </c>
      <c r="H44" s="33">
        <v>-1854.73</v>
      </c>
      <c r="I44" s="33">
        <v>-2399.48</v>
      </c>
      <c r="J44" s="33">
        <v>-2775.61</v>
      </c>
      <c r="K44" s="33">
        <v>-3488.97</v>
      </c>
      <c r="L44" s="33">
        <f t="shared" si="11"/>
        <v>-35940.29</v>
      </c>
    </row>
    <row r="45" spans="1:12" ht="18.75" customHeight="1">
      <c r="A45" s="37" t="s">
        <v>76</v>
      </c>
      <c r="B45" s="33">
        <v>464.13</v>
      </c>
      <c r="C45" s="33">
        <v>355.06</v>
      </c>
      <c r="D45" s="33">
        <v>1188.16</v>
      </c>
      <c r="E45" s="33">
        <v>949.14</v>
      </c>
      <c r="F45" s="33">
        <v>1021.08</v>
      </c>
      <c r="G45" s="33">
        <v>570.87</v>
      </c>
      <c r="H45" s="33">
        <v>331.85</v>
      </c>
      <c r="I45" s="33">
        <v>429.32</v>
      </c>
      <c r="J45" s="33">
        <v>496.61</v>
      </c>
      <c r="K45" s="33">
        <v>624.25</v>
      </c>
      <c r="L45" s="33">
        <f t="shared" si="11"/>
        <v>6430.47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78</v>
      </c>
      <c r="B47" s="33">
        <v>-415375.05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3">
        <f t="shared" si="11"/>
        <v>-415375.05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36822.69</v>
      </c>
      <c r="C49" s="41">
        <f aca="true" t="shared" si="12" ref="C49:K49">IF(C17+C27+C40+C50&lt;0,0,C17+C27+C50)</f>
        <v>352167.26999999996</v>
      </c>
      <c r="D49" s="41">
        <f t="shared" si="12"/>
        <v>1184631.0899999999</v>
      </c>
      <c r="E49" s="41">
        <f t="shared" si="12"/>
        <v>944850.34</v>
      </c>
      <c r="F49" s="41">
        <f t="shared" si="12"/>
        <v>1027726.6799999999</v>
      </c>
      <c r="G49" s="41">
        <f t="shared" si="12"/>
        <v>568710.4299999999</v>
      </c>
      <c r="H49" s="41">
        <f t="shared" si="12"/>
        <v>325682.32999999996</v>
      </c>
      <c r="I49" s="41">
        <f t="shared" si="12"/>
        <v>426309.64</v>
      </c>
      <c r="J49" s="41">
        <f t="shared" si="12"/>
        <v>504308.97</v>
      </c>
      <c r="K49" s="41">
        <f t="shared" si="12"/>
        <v>614582.0399999999</v>
      </c>
      <c r="L49" s="42">
        <f>SUM(B49:K49)</f>
        <v>5985791.479999999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36822.69</v>
      </c>
      <c r="C55" s="41">
        <f aca="true" t="shared" si="14" ref="C55:J55">SUM(C56:C67)</f>
        <v>352167.27</v>
      </c>
      <c r="D55" s="41">
        <f t="shared" si="14"/>
        <v>1184631.1</v>
      </c>
      <c r="E55" s="41">
        <f t="shared" si="14"/>
        <v>944850.35</v>
      </c>
      <c r="F55" s="41">
        <f t="shared" si="14"/>
        <v>1027726.68</v>
      </c>
      <c r="G55" s="41">
        <f t="shared" si="14"/>
        <v>568710.43</v>
      </c>
      <c r="H55" s="41">
        <f t="shared" si="14"/>
        <v>325682.34</v>
      </c>
      <c r="I55" s="41">
        <f>SUM(I56:I70)</f>
        <v>426309.64</v>
      </c>
      <c r="J55" s="41">
        <f t="shared" si="14"/>
        <v>504308.97</v>
      </c>
      <c r="K55" s="41">
        <f>SUM(K56:K69)</f>
        <v>614582.03</v>
      </c>
      <c r="L55" s="46">
        <f>SUM(B55:K55)</f>
        <v>5985791.5</v>
      </c>
      <c r="M55" s="40"/>
    </row>
    <row r="56" spans="1:13" ht="18.75" customHeight="1">
      <c r="A56" s="47" t="s">
        <v>50</v>
      </c>
      <c r="B56" s="48">
        <v>36822.69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36822.69</v>
      </c>
      <c r="M56" s="40"/>
    </row>
    <row r="57" spans="1:12" ht="18.75" customHeight="1">
      <c r="A57" s="47" t="s">
        <v>60</v>
      </c>
      <c r="B57" s="17">
        <v>0</v>
      </c>
      <c r="C57" s="48">
        <v>307618.11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307618.11</v>
      </c>
    </row>
    <row r="58" spans="1:12" ht="18.75" customHeight="1">
      <c r="A58" s="47" t="s">
        <v>61</v>
      </c>
      <c r="B58" s="17">
        <v>0</v>
      </c>
      <c r="C58" s="48">
        <v>44549.16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44549.16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1184631.1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1184631.1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944850.35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944850.35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1027726.68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1027726.68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568710.43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568710.43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325682.34</v>
      </c>
      <c r="I63" s="17">
        <v>0</v>
      </c>
      <c r="J63" s="17">
        <v>0</v>
      </c>
      <c r="K63" s="17">
        <v>0</v>
      </c>
      <c r="L63" s="46">
        <f t="shared" si="15"/>
        <v>325682.34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504308.97</v>
      </c>
      <c r="K65" s="17">
        <v>0</v>
      </c>
      <c r="L65" s="46">
        <f t="shared" si="15"/>
        <v>504308.97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344104.48</v>
      </c>
      <c r="L66" s="46">
        <f t="shared" si="15"/>
        <v>344104.48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270477.55</v>
      </c>
      <c r="L67" s="46">
        <f t="shared" si="15"/>
        <v>270477.55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426309.64</v>
      </c>
      <c r="J70" s="53">
        <v>0</v>
      </c>
      <c r="K70" s="53">
        <v>0</v>
      </c>
      <c r="L70" s="51">
        <f>SUM(B70:K70)</f>
        <v>426309.64</v>
      </c>
    </row>
    <row r="71" spans="1:12" ht="18" customHeight="1">
      <c r="A71" s="52" t="s">
        <v>79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2021-10-21T19:23:44Z</dcterms:modified>
  <cp:category/>
  <cp:version/>
  <cp:contentType/>
  <cp:contentStatus/>
</cp:coreProperties>
</file>