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<sst xmlns="http://schemas.openxmlformats.org/spreadsheetml/2006/main" count="80" uniqueCount="79">
  <si>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</si>
  <si>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</si>
  <si>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</si>
  <si>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</si>
  <si>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</si>
  <si>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</si>
  <si>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</si>
  <si>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</si>
  <si>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</si>
  <si>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</si>
  <si>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</si>
  <si>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</si>
  <si>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</si>
  <si>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</si>
  <si>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</si>
  <si>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</si>
  <si>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</si>
  <si>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</si>
  <si>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</si>
  <si>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</si>
  <si>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</si>
  <si>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</si>
  <si>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</si>
  <si>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</si>
  <si>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</si>
  <si>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</si>
  <si>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</si>
  <si>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</si>
  <si>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</si>
  <si>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</si>
  <si>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</si>
  <si>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</si>
  <si>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</si>
  <si>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</si>
  <si>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</si>
  <si>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</si>
  <si>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</si>
  <si>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</si>
  <si>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</si>
  <si>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</si>
  <si>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</si>
  <si>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</si>
  <si>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</si>
  <si>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</si>
  <si>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</si>
  <si>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</si>
  <si>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</si>
  <si>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</si>
  <si>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</si>
  <si>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</si>
  <si>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</si>
  <si>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</si>
  <si>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</si>
  <si>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</si>
  <si>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</si>
  <si>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</si>
  <si>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</si>
  <si>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</si>
  <si>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</si>
  <si>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</si>
  <si>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</si>
  <si>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</si>
  <si>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</si>
  <si>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</si>
  <si>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</si>
  <si>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</si>
  <si>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</si>
  <si>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</si>
  <si>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</si>
  <si>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</si>
  <si>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</si>
  <si>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</si>
  <si>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</si>
  <si>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</si>
  <si>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</si>
  <si>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</si>
  <si>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14/10/21 - VENCIMENTO 21/10/21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</si>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</sst>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76651</v>
      </c>
      <c r="C7" s="10">
        <f>C8+C11</f>
        <v>92283</v>
      </c>
      <c r="D7" s="10">
        <f aca="true" t="shared" si="0" ref="D7:K7">D8+D11</f>
        <v>266310</v>
      </c>
      <c r="E7" s="10">
        <f t="shared" si="0"/>
        <v>225999</v>
      </c>
      <c r="F7" s="10">
        <f t="shared" si="0"/>
        <v>236546</v>
      </c>
      <c r="G7" s="10">
        <f t="shared" si="0"/>
        <v>125693</v>
      </c>
      <c r="H7" s="10">
        <f t="shared" si="0"/>
        <v>66663</v>
      </c>
      <c r="I7" s="10">
        <f t="shared" si="0"/>
        <v>107358</v>
      </c>
      <c r="J7" s="10">
        <f t="shared" si="0"/>
        <v>99958</v>
      </c>
      <c r="K7" s="10">
        <f t="shared" si="0"/>
        <v>189269</v>
      </c>
      <c r="L7" s="10">
        <f>SUM(B7:K7)</f>
        <v>1486730</v>
      </c>
      <c r="M7" s="11"/>
    </row>
    <row r="8" spans="1:13" ht="17.25" customHeight="1">
      <c r="A8" s="12" t="s">
        <v>18</v>
      </c>
      <c r="B8" s="13">
        <f>B9+B10</f>
        <v>5979</v>
      </c>
      <c r="C8" s="13">
        <f aca="true" t="shared" si="1" ref="C8:K8">C9+C10</f>
        <v>6763</v>
      </c>
      <c r="D8" s="13">
        <f t="shared" si="1"/>
        <v>20396</v>
      </c>
      <c r="E8" s="13">
        <f t="shared" si="1"/>
        <v>14683</v>
      </c>
      <c r="F8" s="13">
        <f t="shared" si="1"/>
        <v>14821</v>
      </c>
      <c r="G8" s="13">
        <f t="shared" si="1"/>
        <v>10058</v>
      </c>
      <c r="H8" s="13">
        <f t="shared" si="1"/>
        <v>4746</v>
      </c>
      <c r="I8" s="13">
        <f t="shared" si="1"/>
        <v>5528</v>
      </c>
      <c r="J8" s="13">
        <f t="shared" si="1"/>
        <v>6670</v>
      </c>
      <c r="K8" s="13">
        <f t="shared" si="1"/>
        <v>12167</v>
      </c>
      <c r="L8" s="13">
        <f>SUM(B8:K8)</f>
        <v>101811</v>
      </c>
      <c r="M8"/>
    </row>
    <row r="9" spans="1:13" ht="17.25" customHeight="1">
      <c r="A9" s="14" t="s">
        <v>19</v>
      </c>
      <c r="B9" s="15">
        <v>5976</v>
      </c>
      <c r="C9" s="15">
        <v>6763</v>
      </c>
      <c r="D9" s="15">
        <v>20396</v>
      </c>
      <c r="E9" s="15">
        <v>14683</v>
      </c>
      <c r="F9" s="15">
        <v>14821</v>
      </c>
      <c r="G9" s="15">
        <v>10058</v>
      </c>
      <c r="H9" s="15">
        <v>4740</v>
      </c>
      <c r="I9" s="15">
        <v>5528</v>
      </c>
      <c r="J9" s="15">
        <v>6670</v>
      </c>
      <c r="K9" s="15">
        <v>12167</v>
      </c>
      <c r="L9" s="13">
        <f>SUM(B9:K9)</f>
        <v>101802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70672</v>
      </c>
      <c r="C11" s="15">
        <v>85520</v>
      </c>
      <c r="D11" s="15">
        <v>245914</v>
      </c>
      <c r="E11" s="15">
        <v>211316</v>
      </c>
      <c r="F11" s="15">
        <v>221725</v>
      </c>
      <c r="G11" s="15">
        <v>115635</v>
      </c>
      <c r="H11" s="15">
        <v>61917</v>
      </c>
      <c r="I11" s="15">
        <v>101830</v>
      </c>
      <c r="J11" s="15">
        <v>93288</v>
      </c>
      <c r="K11" s="15">
        <v>177102</v>
      </c>
      <c r="L11" s="13">
        <f>SUM(B11:K11)</f>
        <v>1384919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1.115542155779084</v>
      </c>
      <c r="C15" s="22">
        <v>1.325854775153975</v>
      </c>
      <c r="D15" s="22">
        <v>1.277653310408863</v>
      </c>
      <c r="E15" s="22">
        <v>1.185019739321035</v>
      </c>
      <c r="F15" s="22">
        <v>1.36438251121089</v>
      </c>
      <c r="G15" s="22">
        <v>1.309274760583203</v>
      </c>
      <c r="H15" s="22">
        <v>1.290025601477352</v>
      </c>
      <c r="I15" s="22">
        <v>1.274664266917961</v>
      </c>
      <c r="J15" s="22">
        <v>1.471836097894522</v>
      </c>
      <c r="K15" s="22">
        <v>1.202551653777107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507706.14</v>
      </c>
      <c r="C17" s="25">
        <f aca="true" t="shared" si="2" ref="C17:K17">C18+C19+C20+C21+C22+C23+C24</f>
        <v>387652.27999999997</v>
      </c>
      <c r="D17" s="25">
        <f t="shared" si="2"/>
        <v>1292441.3800000001</v>
      </c>
      <c r="E17" s="25">
        <f t="shared" si="2"/>
        <v>1028062.11</v>
      </c>
      <c r="F17" s="25">
        <f t="shared" si="2"/>
        <v>1100818.85</v>
      </c>
      <c r="G17" s="25">
        <f t="shared" si="2"/>
        <v>618771.16</v>
      </c>
      <c r="H17" s="25">
        <f t="shared" si="2"/>
        <v>358617.08999999997</v>
      </c>
      <c r="I17" s="25">
        <f t="shared" si="2"/>
        <v>461922.77999999997</v>
      </c>
      <c r="J17" s="25">
        <f t="shared" si="2"/>
        <v>539514.5599999999</v>
      </c>
      <c r="K17" s="25">
        <f t="shared" si="2"/>
        <v>682866.9899999999</v>
      </c>
      <c r="L17" s="25">
        <f>L18+L19+L20+L21+L22+L23+L24</f>
        <v>6978373.34</v>
      </c>
      <c r="M17"/>
    </row>
    <row r="18" spans="1:13" ht="17.25" customHeight="1">
      <c r="A18" s="26" t="s">
        <v>24</v>
      </c>
      <c r="B18" s="33">
        <f aca="true" t="shared" si="3" ref="B18:K18">ROUND(B13*B7,2)</f>
        <v>452386.54</v>
      </c>
      <c r="C18" s="33">
        <f t="shared" si="3"/>
        <v>287276.98</v>
      </c>
      <c r="D18" s="33">
        <f t="shared" si="3"/>
        <v>986705.18</v>
      </c>
      <c r="E18" s="33">
        <f t="shared" si="3"/>
        <v>848174.25</v>
      </c>
      <c r="F18" s="33">
        <f t="shared" si="3"/>
        <v>784386.54</v>
      </c>
      <c r="G18" s="33">
        <f t="shared" si="3"/>
        <v>458301.82</v>
      </c>
      <c r="H18" s="33">
        <f t="shared" si="3"/>
        <v>267751.94</v>
      </c>
      <c r="I18" s="33">
        <f t="shared" si="3"/>
        <v>357512.88</v>
      </c>
      <c r="J18" s="33">
        <f t="shared" si="3"/>
        <v>358489.37</v>
      </c>
      <c r="K18" s="33">
        <f t="shared" si="3"/>
        <v>554293.19</v>
      </c>
      <c r="L18" s="33">
        <f aca="true" t="shared" si="4" ref="L18:L24">SUM(B18:K18)</f>
        <v>5355278.6899999995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52269.72</v>
      </c>
      <c r="C19" s="33">
        <f t="shared" si="5"/>
        <v>93610.58</v>
      </c>
      <c r="D19" s="33">
        <f t="shared" si="5"/>
        <v>273961.96</v>
      </c>
      <c r="E19" s="33">
        <f t="shared" si="5"/>
        <v>156928.98</v>
      </c>
      <c r="F19" s="33">
        <f t="shared" si="5"/>
        <v>285816.74</v>
      </c>
      <c r="G19" s="33">
        <f t="shared" si="5"/>
        <v>141741.19</v>
      </c>
      <c r="H19" s="33">
        <f t="shared" si="5"/>
        <v>77654.92</v>
      </c>
      <c r="I19" s="33">
        <f t="shared" si="5"/>
        <v>98196.01</v>
      </c>
      <c r="J19" s="33">
        <f t="shared" si="5"/>
        <v>169148.23</v>
      </c>
      <c r="K19" s="33">
        <f t="shared" si="5"/>
        <v>112273</v>
      </c>
      <c r="L19" s="33">
        <f t="shared" si="4"/>
        <v>1461601.3299999998</v>
      </c>
      <c r="M19"/>
    </row>
    <row r="20" spans="1:13" ht="17.25" customHeight="1">
      <c r="A20" s="27" t="s">
        <v>26</v>
      </c>
      <c r="B20" s="33">
        <v>1708.65</v>
      </c>
      <c r="C20" s="33">
        <v>5423.49</v>
      </c>
      <c r="D20" s="33">
        <v>29091.78</v>
      </c>
      <c r="E20" s="33">
        <v>20276.42</v>
      </c>
      <c r="F20" s="33">
        <v>29274.34</v>
      </c>
      <c r="G20" s="33">
        <v>18728.15</v>
      </c>
      <c r="H20" s="33">
        <v>11869</v>
      </c>
      <c r="I20" s="33">
        <v>4872.66</v>
      </c>
      <c r="J20" s="33">
        <v>9194.5</v>
      </c>
      <c r="K20" s="33">
        <v>13618.34</v>
      </c>
      <c r="L20" s="33">
        <f t="shared" si="4"/>
        <v>144057.33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-48430.350000000006</v>
      </c>
      <c r="C27" s="33">
        <f t="shared" si="6"/>
        <v>-31397.22</v>
      </c>
      <c r="D27" s="33">
        <f t="shared" si="6"/>
        <v>-95205.60999999999</v>
      </c>
      <c r="E27" s="33">
        <f t="shared" si="6"/>
        <v>-73510.75</v>
      </c>
      <c r="F27" s="33">
        <f t="shared" si="6"/>
        <v>-69866.24</v>
      </c>
      <c r="G27" s="33">
        <f t="shared" si="6"/>
        <v>-46874.99</v>
      </c>
      <c r="H27" s="33">
        <f t="shared" si="6"/>
        <v>-30206.19</v>
      </c>
      <c r="I27" s="33">
        <f t="shared" si="6"/>
        <v>-35023.36</v>
      </c>
      <c r="J27" s="33">
        <f t="shared" si="6"/>
        <v>-31627</v>
      </c>
      <c r="K27" s="33">
        <f t="shared" si="6"/>
        <v>-56420.82</v>
      </c>
      <c r="L27" s="33">
        <f aca="true" t="shared" si="7" ref="L27:L34">SUM(B27:K27)</f>
        <v>-518562.52999999997</v>
      </c>
      <c r="M27"/>
    </row>
    <row r="28" spans="1:13" ht="18.75" customHeight="1">
      <c r="A28" s="27" t="s">
        <v>30</v>
      </c>
      <c r="B28" s="33">
        <f>B29+B30+B31+B32</f>
        <v>-26294.4</v>
      </c>
      <c r="C28" s="33">
        <f aca="true" t="shared" si="8" ref="C28:K28">C29+C30+C31+C32</f>
        <v>-29757.2</v>
      </c>
      <c r="D28" s="33">
        <f t="shared" si="8"/>
        <v>-89742.4</v>
      </c>
      <c r="E28" s="33">
        <f t="shared" si="8"/>
        <v>-64605.2</v>
      </c>
      <c r="F28" s="33">
        <f t="shared" si="8"/>
        <v>-65212.4</v>
      </c>
      <c r="G28" s="33">
        <f t="shared" si="8"/>
        <v>-44255.2</v>
      </c>
      <c r="H28" s="33">
        <f t="shared" si="8"/>
        <v>-20856</v>
      </c>
      <c r="I28" s="33">
        <f t="shared" si="8"/>
        <v>-33074.5</v>
      </c>
      <c r="J28" s="33">
        <f t="shared" si="8"/>
        <v>-29348</v>
      </c>
      <c r="K28" s="33">
        <f t="shared" si="8"/>
        <v>-53534.8</v>
      </c>
      <c r="L28" s="33">
        <f t="shared" si="7"/>
        <v>-456680.10000000003</v>
      </c>
      <c r="M28"/>
    </row>
    <row r="29" spans="1:13" s="36" customFormat="1" ht="18.75" customHeight="1">
      <c r="A29" s="34" t="s">
        <v>58</v>
      </c>
      <c r="B29" s="33">
        <f>-ROUND((B9)*$E$3,2)</f>
        <v>-26294.4</v>
      </c>
      <c r="C29" s="33">
        <f aca="true" t="shared" si="9" ref="C29:K29">-ROUND((C9)*$E$3,2)</f>
        <v>-29757.2</v>
      </c>
      <c r="D29" s="33">
        <f t="shared" si="9"/>
        <v>-89742.4</v>
      </c>
      <c r="E29" s="33">
        <f t="shared" si="9"/>
        <v>-64605.2</v>
      </c>
      <c r="F29" s="33">
        <f t="shared" si="9"/>
        <v>-65212.4</v>
      </c>
      <c r="G29" s="33">
        <f t="shared" si="9"/>
        <v>-44255.2</v>
      </c>
      <c r="H29" s="33">
        <f t="shared" si="9"/>
        <v>-20856</v>
      </c>
      <c r="I29" s="33">
        <f t="shared" si="9"/>
        <v>-24323.2</v>
      </c>
      <c r="J29" s="33">
        <f t="shared" si="9"/>
        <v>-29348</v>
      </c>
      <c r="K29" s="33">
        <f t="shared" si="9"/>
        <v>-53534.8</v>
      </c>
      <c r="L29" s="33">
        <f t="shared" si="7"/>
        <v>-447928.80000000005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-157.68</v>
      </c>
      <c r="J31" s="17">
        <v>0</v>
      </c>
      <c r="K31" s="17">
        <v>0</v>
      </c>
      <c r="L31" s="33">
        <f t="shared" si="7"/>
        <v>-157.68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-8593.62</v>
      </c>
      <c r="J32" s="17">
        <v>0</v>
      </c>
      <c r="K32" s="17">
        <v>0</v>
      </c>
      <c r="L32" s="33">
        <f t="shared" si="7"/>
        <v>-8593.62</v>
      </c>
      <c r="M32"/>
    </row>
    <row r="33" spans="1:13" s="36" customFormat="1" ht="18.75" customHeight="1">
      <c r="A33" s="27" t="s">
        <v>34</v>
      </c>
      <c r="B33" s="38">
        <f>SUM(B34:B46)</f>
        <v>-22135.95</v>
      </c>
      <c r="C33" s="38">
        <f aca="true" t="shared" si="10" ref="C33:K33">SUM(C34:C46)</f>
        <v>-1640.02</v>
      </c>
      <c r="D33" s="38">
        <f t="shared" si="10"/>
        <v>-5463.209999999999</v>
      </c>
      <c r="E33" s="38">
        <f t="shared" si="10"/>
        <v>-8905.55</v>
      </c>
      <c r="F33" s="38">
        <f t="shared" si="10"/>
        <v>-4653.84</v>
      </c>
      <c r="G33" s="38">
        <f t="shared" si="10"/>
        <v>-2619.79</v>
      </c>
      <c r="H33" s="38">
        <f t="shared" si="10"/>
        <v>-9350.189999999999</v>
      </c>
      <c r="I33" s="38">
        <f t="shared" si="10"/>
        <v>-1948.86</v>
      </c>
      <c r="J33" s="38">
        <f t="shared" si="10"/>
        <v>-2279</v>
      </c>
      <c r="K33" s="38">
        <f t="shared" si="10"/>
        <v>-2886.02</v>
      </c>
      <c r="L33" s="33">
        <f t="shared" si="7"/>
        <v>-61882.429999999986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-2607</v>
      </c>
      <c r="C44" s="33">
        <v>-1997.4</v>
      </c>
      <c r="D44" s="33">
        <v>-6653.69</v>
      </c>
      <c r="E44" s="33">
        <v>-5291.82</v>
      </c>
      <c r="F44" s="33">
        <v>-5667.96</v>
      </c>
      <c r="G44" s="33">
        <v>-3190.66</v>
      </c>
      <c r="H44" s="33">
        <v>-1841.76</v>
      </c>
      <c r="I44" s="33">
        <v>-2373.54</v>
      </c>
      <c r="J44" s="33">
        <v>-2775.61</v>
      </c>
      <c r="K44" s="33">
        <v>-3514.91</v>
      </c>
      <c r="L44" s="33">
        <f t="shared" si="11"/>
        <v>-35914.35</v>
      </c>
    </row>
    <row r="45" spans="1:12" ht="18.75" customHeight="1">
      <c r="A45" s="37" t="s">
        <v>77</v>
      </c>
      <c r="B45" s="33">
        <v>466.45</v>
      </c>
      <c r="C45" s="33">
        <v>357.38</v>
      </c>
      <c r="D45" s="33">
        <v>1190.48</v>
      </c>
      <c r="E45" s="33">
        <v>946.82</v>
      </c>
      <c r="F45" s="33">
        <v>1014.12</v>
      </c>
      <c r="G45" s="33">
        <v>570.87</v>
      </c>
      <c r="H45" s="33">
        <v>329.53</v>
      </c>
      <c r="I45" s="33">
        <v>424.68</v>
      </c>
      <c r="J45" s="33">
        <v>496.61</v>
      </c>
      <c r="K45" s="33">
        <v>628.89</v>
      </c>
      <c r="L45" s="33">
        <f t="shared" si="11"/>
        <v>6425.83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459275.79000000004</v>
      </c>
      <c r="C49" s="41">
        <f aca="true" t="shared" si="12" ref="C49:K49">IF(C17+C27+C40+C50&lt;0,0,C17+C27+C50)</f>
        <v>356255.05999999994</v>
      </c>
      <c r="D49" s="41">
        <f t="shared" si="12"/>
        <v>1197235.77</v>
      </c>
      <c r="E49" s="41">
        <f t="shared" si="12"/>
        <v>954551.36</v>
      </c>
      <c r="F49" s="41">
        <f t="shared" si="12"/>
        <v>1030952.6100000001</v>
      </c>
      <c r="G49" s="41">
        <f t="shared" si="12"/>
        <v>571896.17</v>
      </c>
      <c r="H49" s="41">
        <f t="shared" si="12"/>
        <v>328410.89999999997</v>
      </c>
      <c r="I49" s="41">
        <f t="shared" si="12"/>
        <v>426899.42</v>
      </c>
      <c r="J49" s="41">
        <f t="shared" si="12"/>
        <v>507887.55999999994</v>
      </c>
      <c r="K49" s="41">
        <f t="shared" si="12"/>
        <v>626446.1699999999</v>
      </c>
      <c r="L49" s="42">
        <f>SUM(B49:K49)</f>
        <v>6459810.81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459275.78</v>
      </c>
      <c r="C55" s="41">
        <f aca="true" t="shared" si="14" ref="C55:J55">SUM(C56:C67)</f>
        <v>356255.05</v>
      </c>
      <c r="D55" s="41">
        <f t="shared" si="14"/>
        <v>1197235.77</v>
      </c>
      <c r="E55" s="41">
        <f t="shared" si="14"/>
        <v>954551.35</v>
      </c>
      <c r="F55" s="41">
        <f t="shared" si="14"/>
        <v>1030952.6</v>
      </c>
      <c r="G55" s="41">
        <f t="shared" si="14"/>
        <v>571896.16</v>
      </c>
      <c r="H55" s="41">
        <f t="shared" si="14"/>
        <v>328410.89</v>
      </c>
      <c r="I55" s="41">
        <f>SUM(I56:I70)</f>
        <v>426899.42</v>
      </c>
      <c r="J55" s="41">
        <f t="shared" si="14"/>
        <v>507887.56</v>
      </c>
      <c r="K55" s="41">
        <f>SUM(K56:K69)</f>
        <v>626446.17</v>
      </c>
      <c r="L55" s="46">
        <f>SUM(B55:K55)</f>
        <v>6459810.749999999</v>
      </c>
      <c r="M55" s="40"/>
    </row>
    <row r="56" spans="1:13" ht="18.75" customHeight="1">
      <c r="A56" s="47" t="s">
        <v>51</v>
      </c>
      <c r="B56" s="48">
        <v>459275.78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459275.78</v>
      </c>
      <c r="M56" s="40"/>
    </row>
    <row r="57" spans="1:12" ht="18.75" customHeight="1">
      <c r="A57" s="47" t="s">
        <v>61</v>
      </c>
      <c r="B57" s="17">
        <v>0</v>
      </c>
      <c r="C57" s="48">
        <v>311295.66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311295.66</v>
      </c>
    </row>
    <row r="58" spans="1:12" ht="18.75" customHeight="1">
      <c r="A58" s="47" t="s">
        <v>62</v>
      </c>
      <c r="B58" s="17">
        <v>0</v>
      </c>
      <c r="C58" s="48">
        <v>44959.39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44959.39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1197235.77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1197235.77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954551.35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954551.35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1030952.6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1030952.6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571896.16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571896.16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328410.89</v>
      </c>
      <c r="I63" s="17">
        <v>0</v>
      </c>
      <c r="J63" s="17">
        <v>0</v>
      </c>
      <c r="K63" s="17">
        <v>0</v>
      </c>
      <c r="L63" s="46">
        <f t="shared" si="15"/>
        <v>328410.89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507887.56</v>
      </c>
      <c r="K65" s="17">
        <v>0</v>
      </c>
      <c r="L65" s="46">
        <f t="shared" si="15"/>
        <v>507887.56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352939.77</v>
      </c>
      <c r="L66" s="46">
        <f t="shared" si="15"/>
        <v>352939.77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273506.4</v>
      </c>
      <c r="L67" s="46">
        <f t="shared" si="15"/>
        <v>273506.4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426899.42</v>
      </c>
      <c r="J70" s="53">
        <v>0</v>
      </c>
      <c r="K70" s="53">
        <v>0</v>
      </c>
      <c r="L70" s="51">
        <f>SUM(B70:K70)</f>
        <v>426899.42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2021-10-20T18:45:37Z</dcterms:modified>
  <cp:category/>
  <cp:version/>
  <cp:contentType/>
  <cp:contentStatus/>
</cp:coreProperties>
</file>