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<sst xmlns="http://schemas.openxmlformats.org/spreadsheetml/2006/main" count="81" uniqueCount="80">
  <si>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</si>
  <si>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</si>
  <si>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</si>
  <si>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</si>
  <si>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</si>
  <si>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</si>
  <si>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</si>
  <si>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</si>
  <si>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</si>
  <si>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</si>
  <si>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</si>
  <si>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</si>
  <si>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</si>
  <si>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</si>
  <si>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</si>
  <si>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</si>
  <si>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</si>
  <si>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</si>
  <si>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</si>
  <si>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</si>
  <si>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</si>
  <si>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</si>
  <si>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</si>
  <si>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</si>
  <si>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</si>
  <si>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</si>
  <si>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</si>
  <si>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</si>
  <si>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</si>
  <si>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</si>
  <si>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</si>
  <si>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</si>
  <si>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</si>
  <si>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</si>
  <si>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</si>
  <si>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</si>
  <si>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</si>
  <si>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</si>
  <si>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</si>
  <si>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</si>
  <si>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</si>
  <si>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</si>
  <si>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</si>
  <si>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</si>
  <si>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</si>
  <si>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</si>
  <si>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</si>
  <si>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</si>
  <si>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</si>
  <si>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</si>
  <si>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</si>
  <si>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</si>
  <si>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</si>
  <si>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</si>
  <si>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</si>
  <si>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</si>
  <si>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</si>
  <si>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</si>
  <si>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</si>
  <si>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</si>
  <si>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</si>
  <si>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</si>
  <si>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</si>
  <si>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</si>
  <si>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</si>
  <si>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</si>
  <si>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</si>
  <si>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</si>
  <si>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</si>
  <si>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</si>
  <si>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</si>
  <si>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</si>
  <si>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</si>
  <si>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</si>
  <si>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</si>
  <si>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13/10/21 - VENCIMENTO 20/10/21</t>
  </si>
  <si>
    <t>7.15. Consórcio KBPX</t>
  </si>
  <si>
    <t>5.2.12. Amortização dos Investimentos</t>
  </si>
  <si>
    <t>5.3. Revisão de Remuneração pelo Transporte Coletivo ¹</t>
  </si>
  <si>
    <t>¹ Tarifa de remuneração e fator de transição de 01 a 05/10.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</si>
</sst>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75810</v>
      </c>
      <c r="C7" s="10">
        <f>C8+C11</f>
        <v>93478</v>
      </c>
      <c r="D7" s="10">
        <f aca="true" t="shared" si="0" ref="D7:K7">D8+D11</f>
        <v>265036</v>
      </c>
      <c r="E7" s="10">
        <f t="shared" si="0"/>
        <v>228479</v>
      </c>
      <c r="F7" s="10">
        <f t="shared" si="0"/>
        <v>239703</v>
      </c>
      <c r="G7" s="10">
        <f t="shared" si="0"/>
        <v>125140</v>
      </c>
      <c r="H7" s="10">
        <f t="shared" si="0"/>
        <v>65733</v>
      </c>
      <c r="I7" s="10">
        <f t="shared" si="0"/>
        <v>107753</v>
      </c>
      <c r="J7" s="10">
        <f t="shared" si="0"/>
        <v>99266</v>
      </c>
      <c r="K7" s="10">
        <f t="shared" si="0"/>
        <v>187670</v>
      </c>
      <c r="L7" s="10">
        <f>SUM(B7:K7)</f>
        <v>1488068</v>
      </c>
      <c r="M7" s="11"/>
    </row>
    <row r="8" spans="1:13" ht="17.25" customHeight="1">
      <c r="A8" s="12" t="s">
        <v>18</v>
      </c>
      <c r="B8" s="13">
        <f>B9+B10</f>
        <v>6185</v>
      </c>
      <c r="C8" s="13">
        <f aca="true" t="shared" si="1" ref="C8:K8">C9+C10</f>
        <v>6758</v>
      </c>
      <c r="D8" s="13">
        <f t="shared" si="1"/>
        <v>21290</v>
      </c>
      <c r="E8" s="13">
        <f t="shared" si="1"/>
        <v>15740</v>
      </c>
      <c r="F8" s="13">
        <f t="shared" si="1"/>
        <v>16192</v>
      </c>
      <c r="G8" s="13">
        <f t="shared" si="1"/>
        <v>10448</v>
      </c>
      <c r="H8" s="13">
        <f t="shared" si="1"/>
        <v>4966</v>
      </c>
      <c r="I8" s="13">
        <f t="shared" si="1"/>
        <v>5847</v>
      </c>
      <c r="J8" s="13">
        <f t="shared" si="1"/>
        <v>6943</v>
      </c>
      <c r="K8" s="13">
        <f t="shared" si="1"/>
        <v>12585</v>
      </c>
      <c r="L8" s="13">
        <f>SUM(B8:K8)</f>
        <v>106954</v>
      </c>
      <c r="M8"/>
    </row>
    <row r="9" spans="1:13" ht="17.25" customHeight="1">
      <c r="A9" s="14" t="s">
        <v>19</v>
      </c>
      <c r="B9" s="15">
        <v>6183</v>
      </c>
      <c r="C9" s="15">
        <v>6758</v>
      </c>
      <c r="D9" s="15">
        <v>21290</v>
      </c>
      <c r="E9" s="15">
        <v>15740</v>
      </c>
      <c r="F9" s="15">
        <v>16192</v>
      </c>
      <c r="G9" s="15">
        <v>10448</v>
      </c>
      <c r="H9" s="15">
        <v>4959</v>
      </c>
      <c r="I9" s="15">
        <v>5847</v>
      </c>
      <c r="J9" s="15">
        <v>6943</v>
      </c>
      <c r="K9" s="15">
        <v>12585</v>
      </c>
      <c r="L9" s="13">
        <f>SUM(B9:K9)</f>
        <v>106945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</v>
      </c>
      <c r="I10" s="15">
        <v>0</v>
      </c>
      <c r="J10" s="15">
        <v>0</v>
      </c>
      <c r="K10" s="15">
        <v>0</v>
      </c>
      <c r="L10" s="13">
        <f>SUM(B10:K10)</f>
        <v>9</v>
      </c>
      <c r="M10"/>
    </row>
    <row r="11" spans="1:13" ht="17.25" customHeight="1">
      <c r="A11" s="12" t="s">
        <v>21</v>
      </c>
      <c r="B11" s="15">
        <v>69625</v>
      </c>
      <c r="C11" s="15">
        <v>86720</v>
      </c>
      <c r="D11" s="15">
        <v>243746</v>
      </c>
      <c r="E11" s="15">
        <v>212739</v>
      </c>
      <c r="F11" s="15">
        <v>223511</v>
      </c>
      <c r="G11" s="15">
        <v>114692</v>
      </c>
      <c r="H11" s="15">
        <v>60767</v>
      </c>
      <c r="I11" s="15">
        <v>101906</v>
      </c>
      <c r="J11" s="15">
        <v>92323</v>
      </c>
      <c r="K11" s="15">
        <v>175085</v>
      </c>
      <c r="L11" s="13">
        <f>SUM(B11:K11)</f>
        <v>1381114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5.9019</v>
      </c>
      <c r="C13" s="20">
        <v>3.113</v>
      </c>
      <c r="D13" s="20">
        <v>3.7051</v>
      </c>
      <c r="E13" s="20">
        <v>3.753</v>
      </c>
      <c r="F13" s="20">
        <v>3.316</v>
      </c>
      <c r="G13" s="20">
        <v>3.6462</v>
      </c>
      <c r="H13" s="20">
        <v>4.0165</v>
      </c>
      <c r="I13" s="20">
        <v>3.3301</v>
      </c>
      <c r="J13" s="20">
        <v>3.5864</v>
      </c>
      <c r="K13" s="20">
        <v>2.9286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1.126642746872789</v>
      </c>
      <c r="C15" s="22">
        <v>1.310943139015946</v>
      </c>
      <c r="D15" s="22">
        <v>1.282645913959561</v>
      </c>
      <c r="E15" s="22">
        <v>1.174059493632285</v>
      </c>
      <c r="F15" s="22">
        <v>1.354546296386448</v>
      </c>
      <c r="G15" s="22">
        <v>1.31383037061366</v>
      </c>
      <c r="H15" s="22">
        <v>1.31415469189144</v>
      </c>
      <c r="I15" s="22">
        <v>1.27090161736222</v>
      </c>
      <c r="J15" s="22">
        <v>1.48104221448138</v>
      </c>
      <c r="K15" s="22">
        <v>1.200270359897275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507091.69999999995</v>
      </c>
      <c r="C17" s="25">
        <f aca="true" t="shared" si="2" ref="C17:K17">C18+C19+C20+C21+C22+C23+C24</f>
        <v>388202.87</v>
      </c>
      <c r="D17" s="25">
        <f t="shared" si="2"/>
        <v>1290758.4000000001</v>
      </c>
      <c r="E17" s="25">
        <f t="shared" si="2"/>
        <v>1030309.7099999998</v>
      </c>
      <c r="F17" s="25">
        <f t="shared" si="2"/>
        <v>1107210.1</v>
      </c>
      <c r="G17" s="25">
        <f t="shared" si="2"/>
        <v>618403.13</v>
      </c>
      <c r="H17" s="25">
        <f t="shared" si="2"/>
        <v>360143.6</v>
      </c>
      <c r="I17" s="25">
        <f t="shared" si="2"/>
        <v>462037.47000000003</v>
      </c>
      <c r="J17" s="25">
        <f t="shared" si="2"/>
        <v>539817.1499999999</v>
      </c>
      <c r="K17" s="25">
        <f t="shared" si="2"/>
        <v>676003.87</v>
      </c>
      <c r="L17" s="25">
        <f>L18+L19+L20+L21+L22+L23+L24</f>
        <v>6979978</v>
      </c>
      <c r="M17"/>
    </row>
    <row r="18" spans="1:13" ht="17.25" customHeight="1">
      <c r="A18" s="26" t="s">
        <v>24</v>
      </c>
      <c r="B18" s="33">
        <f aca="true" t="shared" si="3" ref="B18:K18">ROUND(B13*B7,2)</f>
        <v>447423.04</v>
      </c>
      <c r="C18" s="33">
        <f t="shared" si="3"/>
        <v>290997.01</v>
      </c>
      <c r="D18" s="33">
        <f t="shared" si="3"/>
        <v>981984.88</v>
      </c>
      <c r="E18" s="33">
        <f t="shared" si="3"/>
        <v>857481.69</v>
      </c>
      <c r="F18" s="33">
        <f t="shared" si="3"/>
        <v>794855.15</v>
      </c>
      <c r="G18" s="33">
        <f t="shared" si="3"/>
        <v>456285.47</v>
      </c>
      <c r="H18" s="33">
        <f t="shared" si="3"/>
        <v>264016.59</v>
      </c>
      <c r="I18" s="33">
        <f t="shared" si="3"/>
        <v>358828.27</v>
      </c>
      <c r="J18" s="33">
        <f t="shared" si="3"/>
        <v>356007.58</v>
      </c>
      <c r="K18" s="33">
        <f t="shared" si="3"/>
        <v>549610.36</v>
      </c>
      <c r="L18" s="33">
        <f aca="true" t="shared" si="4" ref="L18:L24">SUM(B18:K18)</f>
        <v>5357490.04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56662.88</v>
      </c>
      <c r="C19" s="33">
        <f t="shared" si="5"/>
        <v>90483.52</v>
      </c>
      <c r="D19" s="33">
        <f t="shared" si="5"/>
        <v>277554.01</v>
      </c>
      <c r="E19" s="33">
        <f t="shared" si="5"/>
        <v>149252.83</v>
      </c>
      <c r="F19" s="33">
        <f t="shared" si="5"/>
        <v>281812.95</v>
      </c>
      <c r="G19" s="33">
        <f t="shared" si="5"/>
        <v>143196.24</v>
      </c>
      <c r="H19" s="33">
        <f t="shared" si="5"/>
        <v>82942.05</v>
      </c>
      <c r="I19" s="33">
        <f t="shared" si="5"/>
        <v>97207.16</v>
      </c>
      <c r="J19" s="33">
        <f t="shared" si="5"/>
        <v>171254.67</v>
      </c>
      <c r="K19" s="33">
        <f t="shared" si="5"/>
        <v>110070.66</v>
      </c>
      <c r="L19" s="33">
        <f t="shared" si="4"/>
        <v>1460436.9699999997</v>
      </c>
      <c r="M19"/>
    </row>
    <row r="20" spans="1:13" ht="17.25" customHeight="1">
      <c r="A20" s="27" t="s">
        <v>26</v>
      </c>
      <c r="B20" s="33">
        <v>1664.55</v>
      </c>
      <c r="C20" s="33">
        <v>5381.11</v>
      </c>
      <c r="D20" s="33">
        <v>28537.05</v>
      </c>
      <c r="E20" s="33">
        <v>20892.73</v>
      </c>
      <c r="F20" s="33">
        <v>29200.77</v>
      </c>
      <c r="G20" s="33">
        <v>18921.42</v>
      </c>
      <c r="H20" s="33">
        <v>11843.73</v>
      </c>
      <c r="I20" s="33">
        <v>4660.81</v>
      </c>
      <c r="J20" s="33">
        <v>9872.44</v>
      </c>
      <c r="K20" s="33">
        <v>13640.39</v>
      </c>
      <c r="L20" s="33">
        <f t="shared" si="4"/>
        <v>144615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-56621.54</v>
      </c>
      <c r="C27" s="33">
        <f t="shared" si="6"/>
        <v>-35828.44</v>
      </c>
      <c r="D27" s="33">
        <f t="shared" si="6"/>
        <v>-117011.93999999999</v>
      </c>
      <c r="E27" s="33">
        <f t="shared" si="6"/>
        <v>-86476.44</v>
      </c>
      <c r="F27" s="33">
        <f t="shared" si="6"/>
        <v>-92612.59999999999</v>
      </c>
      <c r="G27" s="33">
        <f t="shared" si="6"/>
        <v>-55971.54</v>
      </c>
      <c r="H27" s="33">
        <f t="shared" si="6"/>
        <v>-35709.58</v>
      </c>
      <c r="I27" s="33">
        <f t="shared" si="6"/>
        <v>-47369.36</v>
      </c>
      <c r="J27" s="33">
        <f t="shared" si="6"/>
        <v>-42573.060000000005</v>
      </c>
      <c r="K27" s="33">
        <f t="shared" si="6"/>
        <v>-70993.93</v>
      </c>
      <c r="L27" s="33">
        <f aca="true" t="shared" si="7" ref="L27:L34">SUM(B27:K27)</f>
        <v>-641168.4299999999</v>
      </c>
      <c r="M27"/>
    </row>
    <row r="28" spans="1:13" ht="18.75" customHeight="1">
      <c r="A28" s="27" t="s">
        <v>30</v>
      </c>
      <c r="B28" s="33">
        <f>B29+B30+B31+B32</f>
        <v>-27205.2</v>
      </c>
      <c r="C28" s="33">
        <f aca="true" t="shared" si="8" ref="C28:K28">C29+C30+C31+C32</f>
        <v>-29735.2</v>
      </c>
      <c r="D28" s="33">
        <f t="shared" si="8"/>
        <v>-93676</v>
      </c>
      <c r="E28" s="33">
        <f t="shared" si="8"/>
        <v>-69256</v>
      </c>
      <c r="F28" s="33">
        <f t="shared" si="8"/>
        <v>-71244.8</v>
      </c>
      <c r="G28" s="33">
        <f t="shared" si="8"/>
        <v>-45971.2</v>
      </c>
      <c r="H28" s="33">
        <f t="shared" si="8"/>
        <v>-21819.6</v>
      </c>
      <c r="I28" s="33">
        <f t="shared" si="8"/>
        <v>-36045.08</v>
      </c>
      <c r="J28" s="33">
        <f t="shared" si="8"/>
        <v>-30549.2</v>
      </c>
      <c r="K28" s="33">
        <f t="shared" si="8"/>
        <v>-55374</v>
      </c>
      <c r="L28" s="33">
        <f t="shared" si="7"/>
        <v>-480876.28</v>
      </c>
      <c r="M28"/>
    </row>
    <row r="29" spans="1:13" s="36" customFormat="1" ht="18.75" customHeight="1">
      <c r="A29" s="34" t="s">
        <v>57</v>
      </c>
      <c r="B29" s="33">
        <f>-ROUND((B9)*$E$3,2)</f>
        <v>-27205.2</v>
      </c>
      <c r="C29" s="33">
        <f aca="true" t="shared" si="9" ref="C29:K29">-ROUND((C9)*$E$3,2)</f>
        <v>-29735.2</v>
      </c>
      <c r="D29" s="33">
        <f t="shared" si="9"/>
        <v>-93676</v>
      </c>
      <c r="E29" s="33">
        <f t="shared" si="9"/>
        <v>-69256</v>
      </c>
      <c r="F29" s="33">
        <f t="shared" si="9"/>
        <v>-71244.8</v>
      </c>
      <c r="G29" s="33">
        <f t="shared" si="9"/>
        <v>-45971.2</v>
      </c>
      <c r="H29" s="33">
        <f t="shared" si="9"/>
        <v>-21819.6</v>
      </c>
      <c r="I29" s="33">
        <f t="shared" si="9"/>
        <v>-25726.8</v>
      </c>
      <c r="J29" s="33">
        <f t="shared" si="9"/>
        <v>-30549.2</v>
      </c>
      <c r="K29" s="33">
        <f t="shared" si="9"/>
        <v>-55374</v>
      </c>
      <c r="L29" s="33">
        <f t="shared" si="7"/>
        <v>-470558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-168.94</v>
      </c>
      <c r="J31" s="17">
        <v>0</v>
      </c>
      <c r="K31" s="17">
        <v>0</v>
      </c>
      <c r="L31" s="33">
        <f t="shared" si="7"/>
        <v>-168.94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-10149.34</v>
      </c>
      <c r="J32" s="17">
        <v>0</v>
      </c>
      <c r="K32" s="17">
        <v>0</v>
      </c>
      <c r="L32" s="33">
        <f t="shared" si="7"/>
        <v>-10149.34</v>
      </c>
      <c r="M32"/>
    </row>
    <row r="33" spans="1:13" s="36" customFormat="1" ht="18.75" customHeight="1">
      <c r="A33" s="27" t="s">
        <v>34</v>
      </c>
      <c r="B33" s="38">
        <f>SUM(B34:B46)</f>
        <v>-22146.600000000002</v>
      </c>
      <c r="C33" s="38">
        <f aca="true" t="shared" si="10" ref="C33:K33">SUM(C34:C46)</f>
        <v>-1640.02</v>
      </c>
      <c r="D33" s="38">
        <f t="shared" si="10"/>
        <v>-5463.209999999999</v>
      </c>
      <c r="E33" s="38">
        <f t="shared" si="10"/>
        <v>-8926.850000000002</v>
      </c>
      <c r="F33" s="38">
        <f t="shared" si="10"/>
        <v>-4685.79</v>
      </c>
      <c r="G33" s="38">
        <f t="shared" si="10"/>
        <v>-2619.79</v>
      </c>
      <c r="H33" s="38">
        <f t="shared" si="10"/>
        <v>-9360.84</v>
      </c>
      <c r="I33" s="38">
        <f t="shared" si="10"/>
        <v>-1959.5100000000002</v>
      </c>
      <c r="J33" s="38">
        <f t="shared" si="10"/>
        <v>-2289.64</v>
      </c>
      <c r="K33" s="38">
        <f t="shared" si="10"/>
        <v>-2864.72</v>
      </c>
      <c r="L33" s="33">
        <f t="shared" si="7"/>
        <v>-61956.97000000001</v>
      </c>
      <c r="M33"/>
    </row>
    <row r="34" spans="1:13" ht="18.75" customHeight="1">
      <c r="A34" s="37" t="s">
        <v>35</v>
      </c>
      <c r="B34" s="38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7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33">
        <v>-2619.97</v>
      </c>
      <c r="C44" s="33">
        <v>-1997.4</v>
      </c>
      <c r="D44" s="33">
        <v>-6653.69</v>
      </c>
      <c r="E44" s="33">
        <v>-5317.76</v>
      </c>
      <c r="F44" s="33">
        <v>-5706.87</v>
      </c>
      <c r="G44" s="33">
        <v>-3190.66</v>
      </c>
      <c r="H44" s="33">
        <v>-1854.73</v>
      </c>
      <c r="I44" s="33">
        <v>-2386.51</v>
      </c>
      <c r="J44" s="33">
        <v>-2788.58</v>
      </c>
      <c r="K44" s="33">
        <v>-3488.97</v>
      </c>
      <c r="L44" s="33">
        <f t="shared" si="11"/>
        <v>-36005.14</v>
      </c>
    </row>
    <row r="45" spans="1:12" ht="18.75" customHeight="1">
      <c r="A45" s="37" t="s">
        <v>77</v>
      </c>
      <c r="B45" s="33">
        <v>468.77</v>
      </c>
      <c r="C45" s="33">
        <v>357.38</v>
      </c>
      <c r="D45" s="33">
        <v>1190.48</v>
      </c>
      <c r="E45" s="33">
        <v>951.46</v>
      </c>
      <c r="F45" s="33">
        <v>1021.08</v>
      </c>
      <c r="G45" s="33">
        <v>570.87</v>
      </c>
      <c r="H45" s="33">
        <v>331.85</v>
      </c>
      <c r="I45" s="33">
        <v>427</v>
      </c>
      <c r="J45" s="33">
        <v>498.94</v>
      </c>
      <c r="K45" s="33">
        <v>624.25</v>
      </c>
      <c r="L45" s="33">
        <f t="shared" si="11"/>
        <v>6442.08</v>
      </c>
    </row>
    <row r="46" spans="1:13" ht="12" customHeight="1">
      <c r="A46" s="14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/>
      <c r="M46" s="39"/>
    </row>
    <row r="47" spans="1:13" ht="18.75" customHeight="1">
      <c r="A47" s="27" t="s">
        <v>78</v>
      </c>
      <c r="B47" s="33">
        <v>-7269.74</v>
      </c>
      <c r="C47" s="33">
        <v>-4453.22</v>
      </c>
      <c r="D47" s="33">
        <v>-17872.73</v>
      </c>
      <c r="E47" s="33">
        <v>-8293.59</v>
      </c>
      <c r="F47" s="33">
        <v>-16682.01</v>
      </c>
      <c r="G47" s="33">
        <v>-7380.55</v>
      </c>
      <c r="H47" s="33">
        <v>-4529.14</v>
      </c>
      <c r="I47" s="33">
        <v>-9364.77</v>
      </c>
      <c r="J47" s="33">
        <v>-9734.22</v>
      </c>
      <c r="K47" s="33">
        <v>-12755.21</v>
      </c>
      <c r="L47" s="33">
        <f t="shared" si="11"/>
        <v>-98335.18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46</v>
      </c>
      <c r="B49" s="41">
        <f>IF(B17+B27+B40+B50&lt;0,0,B17+B27+B50)</f>
        <v>450470.16</v>
      </c>
      <c r="C49" s="41">
        <f aca="true" t="shared" si="12" ref="C49:K49">IF(C17+C27+C40+C50&lt;0,0,C17+C27+C50)</f>
        <v>352374.43</v>
      </c>
      <c r="D49" s="41">
        <f t="shared" si="12"/>
        <v>1173746.4600000002</v>
      </c>
      <c r="E49" s="41">
        <f t="shared" si="12"/>
        <v>943833.2699999998</v>
      </c>
      <c r="F49" s="41">
        <f t="shared" si="12"/>
        <v>1014597.5000000001</v>
      </c>
      <c r="G49" s="41">
        <f t="shared" si="12"/>
        <v>562431.59</v>
      </c>
      <c r="H49" s="41">
        <f t="shared" si="12"/>
        <v>324434.01999999996</v>
      </c>
      <c r="I49" s="41">
        <f t="shared" si="12"/>
        <v>414668.11000000004</v>
      </c>
      <c r="J49" s="41">
        <f t="shared" si="12"/>
        <v>497244.0899999999</v>
      </c>
      <c r="K49" s="41">
        <f t="shared" si="12"/>
        <v>605009.94</v>
      </c>
      <c r="L49" s="42">
        <f>SUM(B49:K49)</f>
        <v>6338809.57</v>
      </c>
      <c r="M49" s="55"/>
    </row>
    <row r="50" spans="1:12" ht="18.75" customHeight="1">
      <c r="A50" s="27" t="s">
        <v>47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7">
        <f>SUM(C50:K50)</f>
        <v>0</v>
      </c>
    </row>
    <row r="51" spans="1:13" ht="18.75" customHeight="1">
      <c r="A51" s="27" t="s">
        <v>48</v>
      </c>
      <c r="B51" s="33">
        <f>IF(B17+B27+B40+B50&gt;0,0,B17+B27+B50)</f>
        <v>0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17">
        <f>SUM(C51:K51)</f>
        <v>0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49</v>
      </c>
      <c r="B55" s="41">
        <f>SUM(B56:B69)</f>
        <v>450470.16</v>
      </c>
      <c r="C55" s="41">
        <f aca="true" t="shared" si="14" ref="C55:J55">SUM(C56:C67)</f>
        <v>352374.44</v>
      </c>
      <c r="D55" s="41">
        <f t="shared" si="14"/>
        <v>1173746.47</v>
      </c>
      <c r="E55" s="41">
        <f t="shared" si="14"/>
        <v>943833.26</v>
      </c>
      <c r="F55" s="41">
        <f t="shared" si="14"/>
        <v>1014597.49</v>
      </c>
      <c r="G55" s="41">
        <f t="shared" si="14"/>
        <v>562431.59</v>
      </c>
      <c r="H55" s="41">
        <f t="shared" si="14"/>
        <v>324434.03</v>
      </c>
      <c r="I55" s="41">
        <f>SUM(I56:I70)</f>
        <v>414668.11</v>
      </c>
      <c r="J55" s="41">
        <f t="shared" si="14"/>
        <v>497244.1</v>
      </c>
      <c r="K55" s="41">
        <f>SUM(K56:K69)</f>
        <v>605009.95</v>
      </c>
      <c r="L55" s="46">
        <f>SUM(B55:K55)</f>
        <v>6338809.600000001</v>
      </c>
      <c r="M55" s="40"/>
    </row>
    <row r="56" spans="1:13" ht="18.75" customHeight="1">
      <c r="A56" s="47" t="s">
        <v>50</v>
      </c>
      <c r="B56" s="48">
        <v>450470.16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450470.16</v>
      </c>
      <c r="M56" s="40"/>
    </row>
    <row r="57" spans="1:12" ht="18.75" customHeight="1">
      <c r="A57" s="47" t="s">
        <v>60</v>
      </c>
      <c r="B57" s="17">
        <v>0</v>
      </c>
      <c r="C57" s="48">
        <v>307904.79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307904.79</v>
      </c>
    </row>
    <row r="58" spans="1:12" ht="18.75" customHeight="1">
      <c r="A58" s="47" t="s">
        <v>61</v>
      </c>
      <c r="B58" s="17">
        <v>0</v>
      </c>
      <c r="C58" s="48">
        <v>44469.65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44469.65</v>
      </c>
    </row>
    <row r="59" spans="1:12" ht="18.75" customHeight="1">
      <c r="A59" s="47" t="s">
        <v>51</v>
      </c>
      <c r="B59" s="17">
        <v>0</v>
      </c>
      <c r="C59" s="17">
        <v>0</v>
      </c>
      <c r="D59" s="48">
        <v>1173746.47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1173746.47</v>
      </c>
    </row>
    <row r="60" spans="1:12" ht="18.75" customHeight="1">
      <c r="A60" s="47" t="s">
        <v>52</v>
      </c>
      <c r="B60" s="17">
        <v>0</v>
      </c>
      <c r="C60" s="17">
        <v>0</v>
      </c>
      <c r="D60" s="17">
        <v>0</v>
      </c>
      <c r="E60" s="48">
        <v>943833.26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943833.26</v>
      </c>
    </row>
    <row r="61" spans="1:12" ht="18.75" customHeight="1">
      <c r="A61" s="47" t="s">
        <v>53</v>
      </c>
      <c r="B61" s="17">
        <v>0</v>
      </c>
      <c r="C61" s="17">
        <v>0</v>
      </c>
      <c r="D61" s="17">
        <v>0</v>
      </c>
      <c r="E61" s="17">
        <v>0</v>
      </c>
      <c r="F61" s="48">
        <v>1014597.49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1014597.49</v>
      </c>
    </row>
    <row r="62" spans="1:12" ht="18.75" customHeight="1">
      <c r="A62" s="47" t="s">
        <v>54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562431.59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562431.59</v>
      </c>
    </row>
    <row r="63" spans="1:12" ht="18.75" customHeight="1">
      <c r="A63" s="47" t="s">
        <v>55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324434.03</v>
      </c>
      <c r="I63" s="17">
        <v>0</v>
      </c>
      <c r="J63" s="17">
        <v>0</v>
      </c>
      <c r="K63" s="17">
        <v>0</v>
      </c>
      <c r="L63" s="46">
        <f t="shared" si="15"/>
        <v>324434.03</v>
      </c>
    </row>
    <row r="64" spans="1:12" ht="18.75" customHeight="1">
      <c r="A64" s="47" t="s">
        <v>56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497244.1</v>
      </c>
      <c r="K65" s="17">
        <v>0</v>
      </c>
      <c r="L65" s="46">
        <f t="shared" si="15"/>
        <v>497244.1</v>
      </c>
    </row>
    <row r="66" spans="1:12" ht="18.75" customHeight="1">
      <c r="A66" s="47" t="s">
        <v>68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340257.6</v>
      </c>
      <c r="L66" s="46">
        <f t="shared" si="15"/>
        <v>340257.6</v>
      </c>
    </row>
    <row r="67" spans="1:12" ht="18.75" customHeight="1">
      <c r="A67" s="47" t="s">
        <v>69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264752.35</v>
      </c>
      <c r="L67" s="46">
        <f t="shared" si="15"/>
        <v>264752.35</v>
      </c>
    </row>
    <row r="68" spans="1:12" ht="18.75" customHeight="1">
      <c r="A68" s="47" t="s">
        <v>70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76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414668.11</v>
      </c>
      <c r="J70" s="53">
        <v>0</v>
      </c>
      <c r="K70" s="53">
        <v>0</v>
      </c>
      <c r="L70" s="51">
        <f>SUM(B70:K70)</f>
        <v>414668.11</v>
      </c>
    </row>
    <row r="71" spans="1:12" ht="18" customHeight="1">
      <c r="A71" s="62" t="s">
        <v>79</v>
      </c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/>
    </row>
    <row r="73" spans="1:11" ht="14.25">
      <c r="A73" s="54"/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2021-10-20T13:36:50Z</dcterms:modified>
  <cp:category/>
  <cp:version/>
  <cp:contentType/>
  <cp:contentStatus/>
</cp:coreProperties>
</file>