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<sst xmlns="http://schemas.openxmlformats.org/spreadsheetml/2006/main" count="80" uniqueCount="79">
  <si>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</si>
  <si>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</si>
  <si>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</si>
  <si>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</si>
  <si>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</si>
  <si>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</si>
  <si>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</si>
  <si>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</si>
  <si>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</si>
  <si>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</si>
  <si>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</si>
  <si>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</si>
  <si>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</si>
  <si>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</si>
  <si>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</si>
  <si>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</si>
  <si>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</si>
  <si>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</si>
  <si>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</si>
  <si>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</si>
  <si>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</si>
  <si>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</si>
  <si>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</si>
  <si>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</si>
  <si>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</si>
  <si>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</si>
  <si>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</si>
  <si>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</si>
  <si>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</si>
  <si>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</si>
  <si>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</si>
  <si>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</si>
  <si>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</si>
  <si>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</si>
  <si>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</si>
  <si>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</si>
  <si>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</si>
  <si>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</si>
  <si>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</si>
  <si>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</si>
  <si>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</si>
  <si>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</si>
  <si>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</si>
  <si>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</si>
  <si>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</si>
  <si>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</si>
  <si>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</si>
  <si>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</si>
  <si>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</si>
  <si>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</si>
  <si>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</si>
  <si>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</si>
  <si>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</si>
  <si>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</si>
  <si>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</si>
  <si>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</si>
  <si>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</si>
  <si>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</si>
  <si>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</si>
  <si>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</si>
  <si>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</si>
  <si>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</si>
  <si>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</si>
  <si>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</si>
  <si>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</si>
  <si>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</si>
  <si>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</si>
  <si>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</si>
  <si>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</si>
  <si>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</si>
  <si>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</si>
  <si>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</si>
  <si>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</si>
  <si>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</si>
  <si>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</si>
  <si>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</si>
  <si>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11/10/21 - VENCIMENTO 19/10/21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</si>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</sst>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59095</v>
      </c>
      <c r="C7" s="10">
        <f>C8+C11</f>
        <v>69721</v>
      </c>
      <c r="D7" s="10">
        <f aca="true" t="shared" si="0" ref="D7:K7">D8+D11</f>
        <v>201606</v>
      </c>
      <c r="E7" s="10">
        <f t="shared" si="0"/>
        <v>176557</v>
      </c>
      <c r="F7" s="10">
        <f t="shared" si="0"/>
        <v>182783</v>
      </c>
      <c r="G7" s="10">
        <f t="shared" si="0"/>
        <v>90163</v>
      </c>
      <c r="H7" s="10">
        <f t="shared" si="0"/>
        <v>47541</v>
      </c>
      <c r="I7" s="10">
        <f t="shared" si="0"/>
        <v>82205</v>
      </c>
      <c r="J7" s="10">
        <f t="shared" si="0"/>
        <v>68286</v>
      </c>
      <c r="K7" s="10">
        <f t="shared" si="0"/>
        <v>142700</v>
      </c>
      <c r="L7" s="10">
        <f>SUM(B7:K7)</f>
        <v>1120657</v>
      </c>
      <c r="M7" s="11"/>
    </row>
    <row r="8" spans="1:13" ht="17.25" customHeight="1">
      <c r="A8" s="12" t="s">
        <v>18</v>
      </c>
      <c r="B8" s="13">
        <f>B9+B10</f>
        <v>5244</v>
      </c>
      <c r="C8" s="13">
        <f aca="true" t="shared" si="1" ref="C8:K8">C9+C10</f>
        <v>5861</v>
      </c>
      <c r="D8" s="13">
        <f t="shared" si="1"/>
        <v>17608</v>
      </c>
      <c r="E8" s="13">
        <f t="shared" si="1"/>
        <v>13803</v>
      </c>
      <c r="F8" s="13">
        <f t="shared" si="1"/>
        <v>13523</v>
      </c>
      <c r="G8" s="13">
        <f t="shared" si="1"/>
        <v>7967</v>
      </c>
      <c r="H8" s="13">
        <f t="shared" si="1"/>
        <v>3742</v>
      </c>
      <c r="I8" s="13">
        <f t="shared" si="1"/>
        <v>4609</v>
      </c>
      <c r="J8" s="13">
        <f t="shared" si="1"/>
        <v>4689</v>
      </c>
      <c r="K8" s="13">
        <f t="shared" si="1"/>
        <v>10203</v>
      </c>
      <c r="L8" s="13">
        <f>SUM(B8:K8)</f>
        <v>87249</v>
      </c>
      <c r="M8"/>
    </row>
    <row r="9" spans="1:13" ht="17.25" customHeight="1">
      <c r="A9" s="14" t="s">
        <v>19</v>
      </c>
      <c r="B9" s="15">
        <v>5244</v>
      </c>
      <c r="C9" s="15">
        <v>5861</v>
      </c>
      <c r="D9" s="15">
        <v>17608</v>
      </c>
      <c r="E9" s="15">
        <v>13803</v>
      </c>
      <c r="F9" s="15">
        <v>13523</v>
      </c>
      <c r="G9" s="15">
        <v>7967</v>
      </c>
      <c r="H9" s="15">
        <v>3739</v>
      </c>
      <c r="I9" s="15">
        <v>4609</v>
      </c>
      <c r="J9" s="15">
        <v>4689</v>
      </c>
      <c r="K9" s="15">
        <v>10203</v>
      </c>
      <c r="L9" s="13">
        <f>SUM(B9:K9)</f>
        <v>87246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53851</v>
      </c>
      <c r="C11" s="15">
        <v>63860</v>
      </c>
      <c r="D11" s="15">
        <v>183998</v>
      </c>
      <c r="E11" s="15">
        <v>162754</v>
      </c>
      <c r="F11" s="15">
        <v>169260</v>
      </c>
      <c r="G11" s="15">
        <v>82196</v>
      </c>
      <c r="H11" s="15">
        <v>43799</v>
      </c>
      <c r="I11" s="15">
        <v>77596</v>
      </c>
      <c r="J11" s="15">
        <v>63597</v>
      </c>
      <c r="K11" s="15">
        <v>132497</v>
      </c>
      <c r="L11" s="13">
        <f>SUM(B11:K11)</f>
        <v>1033408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1.400491879989941</v>
      </c>
      <c r="C15" s="22">
        <v>1.670027880988991</v>
      </c>
      <c r="D15" s="22">
        <v>1.596985913839992</v>
      </c>
      <c r="E15" s="22">
        <v>1.441119798593003</v>
      </c>
      <c r="F15" s="22">
        <v>1.69491229102192</v>
      </c>
      <c r="G15" s="22">
        <v>1.738042723077595</v>
      </c>
      <c r="H15" s="22">
        <v>1.726942053633029</v>
      </c>
      <c r="I15" s="22">
        <v>1.595893041776454</v>
      </c>
      <c r="J15" s="22">
        <v>2.060422810411843</v>
      </c>
      <c r="K15" s="22">
        <v>1.517727668755291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491505.05000000005</v>
      </c>
      <c r="C17" s="25">
        <f aca="true" t="shared" si="2" ref="C17:K17">C18+C19+C20+C21+C22+C23+C24</f>
        <v>369102.91</v>
      </c>
      <c r="D17" s="25">
        <f t="shared" si="2"/>
        <v>1223959.77</v>
      </c>
      <c r="E17" s="25">
        <f t="shared" si="2"/>
        <v>977998.52</v>
      </c>
      <c r="F17" s="25">
        <f t="shared" si="2"/>
        <v>1057887.08</v>
      </c>
      <c r="G17" s="25">
        <f t="shared" si="2"/>
        <v>590237.0000000001</v>
      </c>
      <c r="H17" s="25">
        <f t="shared" si="2"/>
        <v>342913.38</v>
      </c>
      <c r="I17" s="25">
        <f t="shared" si="2"/>
        <v>442963.88999999996</v>
      </c>
      <c r="J17" s="25">
        <f t="shared" si="2"/>
        <v>517154.32000000007</v>
      </c>
      <c r="K17" s="25">
        <f t="shared" si="2"/>
        <v>650555.8999999999</v>
      </c>
      <c r="L17" s="25">
        <f>L18+L19+L20+L21+L22+L23+L24</f>
        <v>6664277.820000002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348772.78</v>
      </c>
      <c r="C18" s="33">
        <f t="shared" si="3"/>
        <v>217041.47</v>
      </c>
      <c r="D18" s="33">
        <f t="shared" si="3"/>
        <v>746970.39</v>
      </c>
      <c r="E18" s="33">
        <f t="shared" si="3"/>
        <v>662618.42</v>
      </c>
      <c r="F18" s="33">
        <f t="shared" si="3"/>
        <v>606108.43</v>
      </c>
      <c r="G18" s="33">
        <f t="shared" si="3"/>
        <v>328752.33</v>
      </c>
      <c r="H18" s="33">
        <f t="shared" si="3"/>
        <v>190948.43</v>
      </c>
      <c r="I18" s="33">
        <f t="shared" si="3"/>
        <v>273750.87</v>
      </c>
      <c r="J18" s="33">
        <f t="shared" si="3"/>
        <v>244900.91</v>
      </c>
      <c r="K18" s="33">
        <f t="shared" si="3"/>
        <v>417911.22</v>
      </c>
      <c r="L18" s="33">
        <f aca="true" t="shared" si="4" ref="L18:L24">SUM(B18:K18)</f>
        <v>4037775.250000001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139680.67</v>
      </c>
      <c r="C19" s="33">
        <f t="shared" si="5"/>
        <v>145423.84</v>
      </c>
      <c r="D19" s="33">
        <f t="shared" si="5"/>
        <v>445930.8</v>
      </c>
      <c r="E19" s="33">
        <f t="shared" si="5"/>
        <v>292294.1</v>
      </c>
      <c r="F19" s="33">
        <f t="shared" si="5"/>
        <v>421192.2</v>
      </c>
      <c r="G19" s="33">
        <f t="shared" si="5"/>
        <v>242633.26</v>
      </c>
      <c r="H19" s="33">
        <f t="shared" si="5"/>
        <v>138808.44</v>
      </c>
      <c r="I19" s="33">
        <f t="shared" si="5"/>
        <v>163126.24</v>
      </c>
      <c r="J19" s="33">
        <f t="shared" si="5"/>
        <v>259698.51</v>
      </c>
      <c r="K19" s="33">
        <f t="shared" si="5"/>
        <v>216364.2</v>
      </c>
      <c r="L19" s="33">
        <f t="shared" si="4"/>
        <v>2465152.2600000002</v>
      </c>
      <c r="M19"/>
    </row>
    <row r="20" spans="1:13" ht="17.25" customHeight="1">
      <c r="A20" s="27" t="s">
        <v>26</v>
      </c>
      <c r="B20" s="33">
        <v>1710.37</v>
      </c>
      <c r="C20" s="33">
        <v>5296.37</v>
      </c>
      <c r="D20" s="33">
        <v>28376.12</v>
      </c>
      <c r="E20" s="33">
        <v>20403.54</v>
      </c>
      <c r="F20" s="33">
        <v>29245.22</v>
      </c>
      <c r="G20" s="33">
        <v>18851.41</v>
      </c>
      <c r="H20" s="33">
        <v>11815.28</v>
      </c>
      <c r="I20" s="33">
        <v>4745.55</v>
      </c>
      <c r="J20" s="33">
        <v>9872.44</v>
      </c>
      <c r="K20" s="33">
        <v>13598.02</v>
      </c>
      <c r="L20" s="33">
        <f t="shared" si="4"/>
        <v>143914.32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-45241.5</v>
      </c>
      <c r="C27" s="33">
        <f t="shared" si="6"/>
        <v>-27417.77</v>
      </c>
      <c r="D27" s="33">
        <f t="shared" si="6"/>
        <v>-82885.16</v>
      </c>
      <c r="E27" s="33">
        <f t="shared" si="6"/>
        <v>-69617.45</v>
      </c>
      <c r="F27" s="33">
        <f t="shared" si="6"/>
        <v>-64176.34</v>
      </c>
      <c r="G27" s="33">
        <f t="shared" si="6"/>
        <v>-37663.94</v>
      </c>
      <c r="H27" s="33">
        <f t="shared" si="6"/>
        <v>-25801.789999999997</v>
      </c>
      <c r="I27" s="33">
        <f t="shared" si="6"/>
        <v>-42099.39000000001</v>
      </c>
      <c r="J27" s="33">
        <f t="shared" si="6"/>
        <v>-22921.239999999998</v>
      </c>
      <c r="K27" s="33">
        <f t="shared" si="6"/>
        <v>-47768.57</v>
      </c>
      <c r="L27" s="33">
        <f aca="true" t="shared" si="7" ref="L27:L34">SUM(B27:K27)</f>
        <v>-465593.14999999997</v>
      </c>
      <c r="M27"/>
    </row>
    <row r="28" spans="1:13" ht="18.75" customHeight="1">
      <c r="A28" s="27" t="s">
        <v>30</v>
      </c>
      <c r="B28" s="33">
        <f>B29+B30+B31+B32</f>
        <v>-23073.6</v>
      </c>
      <c r="C28" s="33">
        <f aca="true" t="shared" si="8" ref="C28:K28">C29+C30+C31+C32</f>
        <v>-25788.4</v>
      </c>
      <c r="D28" s="33">
        <f t="shared" si="8"/>
        <v>-77475.2</v>
      </c>
      <c r="E28" s="33">
        <f t="shared" si="8"/>
        <v>-60733.2</v>
      </c>
      <c r="F28" s="33">
        <f t="shared" si="8"/>
        <v>-59501.2</v>
      </c>
      <c r="G28" s="33">
        <f t="shared" si="8"/>
        <v>-35054.8</v>
      </c>
      <c r="H28" s="33">
        <f t="shared" si="8"/>
        <v>-16451.6</v>
      </c>
      <c r="I28" s="33">
        <f t="shared" si="8"/>
        <v>-40139.880000000005</v>
      </c>
      <c r="J28" s="33">
        <f t="shared" si="8"/>
        <v>-20631.6</v>
      </c>
      <c r="K28" s="33">
        <f t="shared" si="8"/>
        <v>-44893.2</v>
      </c>
      <c r="L28" s="33">
        <f t="shared" si="7"/>
        <v>-403742.67999999993</v>
      </c>
      <c r="M28"/>
    </row>
    <row r="29" spans="1:13" s="36" customFormat="1" ht="18.75" customHeight="1">
      <c r="A29" s="34" t="s">
        <v>58</v>
      </c>
      <c r="B29" s="33">
        <f>-ROUND((B9)*$E$3,2)</f>
        <v>-23073.6</v>
      </c>
      <c r="C29" s="33">
        <f aca="true" t="shared" si="9" ref="C29:K29">-ROUND((C9)*$E$3,2)</f>
        <v>-25788.4</v>
      </c>
      <c r="D29" s="33">
        <f t="shared" si="9"/>
        <v>-77475.2</v>
      </c>
      <c r="E29" s="33">
        <f t="shared" si="9"/>
        <v>-60733.2</v>
      </c>
      <c r="F29" s="33">
        <f t="shared" si="9"/>
        <v>-59501.2</v>
      </c>
      <c r="G29" s="33">
        <f t="shared" si="9"/>
        <v>-35054.8</v>
      </c>
      <c r="H29" s="33">
        <f t="shared" si="9"/>
        <v>-16451.6</v>
      </c>
      <c r="I29" s="33">
        <f t="shared" si="9"/>
        <v>-20279.6</v>
      </c>
      <c r="J29" s="33">
        <f t="shared" si="9"/>
        <v>-20631.6</v>
      </c>
      <c r="K29" s="33">
        <f t="shared" si="9"/>
        <v>-44893.2</v>
      </c>
      <c r="L29" s="33">
        <f t="shared" si="7"/>
        <v>-383882.3999999999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-242.15</v>
      </c>
      <c r="J31" s="17">
        <v>0</v>
      </c>
      <c r="K31" s="17">
        <v>0</v>
      </c>
      <c r="L31" s="33">
        <f t="shared" si="7"/>
        <v>-242.15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-19618.13</v>
      </c>
      <c r="J32" s="17">
        <v>0</v>
      </c>
      <c r="K32" s="17">
        <v>0</v>
      </c>
      <c r="L32" s="33">
        <f t="shared" si="7"/>
        <v>-19618.13</v>
      </c>
      <c r="M32"/>
    </row>
    <row r="33" spans="1:13" s="36" customFormat="1" ht="18.75" customHeight="1">
      <c r="A33" s="27" t="s">
        <v>34</v>
      </c>
      <c r="B33" s="38">
        <f>SUM(B34:B46)</f>
        <v>-22167.9</v>
      </c>
      <c r="C33" s="38">
        <f aca="true" t="shared" si="10" ref="C33:K33">SUM(C34:C46)</f>
        <v>-1629.3700000000001</v>
      </c>
      <c r="D33" s="38">
        <f t="shared" si="10"/>
        <v>-5409.96</v>
      </c>
      <c r="E33" s="38">
        <f t="shared" si="10"/>
        <v>-8884.25</v>
      </c>
      <c r="F33" s="38">
        <f t="shared" si="10"/>
        <v>-4675.139999999999</v>
      </c>
      <c r="G33" s="38">
        <f t="shared" si="10"/>
        <v>-2609.1400000000003</v>
      </c>
      <c r="H33" s="38">
        <f t="shared" si="10"/>
        <v>-9350.189999999999</v>
      </c>
      <c r="I33" s="38">
        <f t="shared" si="10"/>
        <v>-1959.5100000000002</v>
      </c>
      <c r="J33" s="38">
        <f t="shared" si="10"/>
        <v>-2289.64</v>
      </c>
      <c r="K33" s="38">
        <f t="shared" si="10"/>
        <v>-2875.37</v>
      </c>
      <c r="L33" s="33">
        <f t="shared" si="7"/>
        <v>-61850.47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-2645.91</v>
      </c>
      <c r="C44" s="33">
        <v>-1984.43</v>
      </c>
      <c r="D44" s="33">
        <v>-6588.84</v>
      </c>
      <c r="E44" s="33">
        <v>-5265.88</v>
      </c>
      <c r="F44" s="33">
        <v>-5693.9</v>
      </c>
      <c r="G44" s="33">
        <v>-3177.69</v>
      </c>
      <c r="H44" s="33">
        <v>-1841.76</v>
      </c>
      <c r="I44" s="33">
        <v>-2386.51</v>
      </c>
      <c r="J44" s="33">
        <v>-2788.58</v>
      </c>
      <c r="K44" s="33">
        <v>-3501.94</v>
      </c>
      <c r="L44" s="33">
        <f t="shared" si="11"/>
        <v>-35875.44</v>
      </c>
    </row>
    <row r="45" spans="1:12" ht="18.75" customHeight="1">
      <c r="A45" s="37" t="s">
        <v>77</v>
      </c>
      <c r="B45" s="33">
        <v>473.41</v>
      </c>
      <c r="C45" s="33">
        <v>355.06</v>
      </c>
      <c r="D45" s="33">
        <v>1178.88</v>
      </c>
      <c r="E45" s="33">
        <v>942.18</v>
      </c>
      <c r="F45" s="33">
        <v>1018.76</v>
      </c>
      <c r="G45" s="33">
        <v>568.55</v>
      </c>
      <c r="H45" s="33">
        <v>329.53</v>
      </c>
      <c r="I45" s="33">
        <v>427</v>
      </c>
      <c r="J45" s="33">
        <v>498.94</v>
      </c>
      <c r="K45" s="33">
        <v>626.57</v>
      </c>
      <c r="L45" s="33">
        <f t="shared" si="11"/>
        <v>6418.879999999999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446263.55000000005</v>
      </c>
      <c r="C49" s="41">
        <f aca="true" t="shared" si="12" ref="C49:K49">IF(C17+C27+C40+C50&lt;0,0,C17+C27+C50)</f>
        <v>341685.13999999996</v>
      </c>
      <c r="D49" s="41">
        <f t="shared" si="12"/>
        <v>1141074.61</v>
      </c>
      <c r="E49" s="41">
        <f t="shared" si="12"/>
        <v>908381.0700000001</v>
      </c>
      <c r="F49" s="41">
        <f t="shared" si="12"/>
        <v>993710.7400000001</v>
      </c>
      <c r="G49" s="41">
        <f t="shared" si="12"/>
        <v>552573.06</v>
      </c>
      <c r="H49" s="41">
        <f t="shared" si="12"/>
        <v>317111.59</v>
      </c>
      <c r="I49" s="41">
        <f t="shared" si="12"/>
        <v>400864.49999999994</v>
      </c>
      <c r="J49" s="41">
        <f t="shared" si="12"/>
        <v>494233.0800000001</v>
      </c>
      <c r="K49" s="41">
        <f t="shared" si="12"/>
        <v>602787.33</v>
      </c>
      <c r="L49" s="42">
        <f>SUM(B49:K49)</f>
        <v>6198684.67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446263.55</v>
      </c>
      <c r="C55" s="41">
        <f aca="true" t="shared" si="14" ref="C55:J55">SUM(C56:C67)</f>
        <v>341685.15</v>
      </c>
      <c r="D55" s="41">
        <f t="shared" si="14"/>
        <v>1141074.61</v>
      </c>
      <c r="E55" s="41">
        <f t="shared" si="14"/>
        <v>908381.08</v>
      </c>
      <c r="F55" s="41">
        <f t="shared" si="14"/>
        <v>993710.73</v>
      </c>
      <c r="G55" s="41">
        <f t="shared" si="14"/>
        <v>552573.07</v>
      </c>
      <c r="H55" s="41">
        <f t="shared" si="14"/>
        <v>317111.58</v>
      </c>
      <c r="I55" s="41">
        <f>SUM(I56:I70)</f>
        <v>400864.5</v>
      </c>
      <c r="J55" s="41">
        <f t="shared" si="14"/>
        <v>494233.08</v>
      </c>
      <c r="K55" s="41">
        <f>SUM(K56:K69)</f>
        <v>602787.3300000001</v>
      </c>
      <c r="L55" s="46">
        <f>SUM(B55:K55)</f>
        <v>6198684.680000001</v>
      </c>
      <c r="M55" s="40"/>
    </row>
    <row r="56" spans="1:13" ht="18.75" customHeight="1">
      <c r="A56" s="47" t="s">
        <v>51</v>
      </c>
      <c r="B56" s="48">
        <v>446263.55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446263.55</v>
      </c>
      <c r="M56" s="40"/>
    </row>
    <row r="57" spans="1:12" ht="18.75" customHeight="1">
      <c r="A57" s="47" t="s">
        <v>61</v>
      </c>
      <c r="B57" s="17">
        <v>0</v>
      </c>
      <c r="C57" s="48">
        <v>298666.99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298666.99</v>
      </c>
    </row>
    <row r="58" spans="1:12" ht="18.75" customHeight="1">
      <c r="A58" s="47" t="s">
        <v>62</v>
      </c>
      <c r="B58" s="17">
        <v>0</v>
      </c>
      <c r="C58" s="48">
        <v>43018.16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43018.16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1141074.61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1141074.61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908381.08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908381.08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993710.73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993710.73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552573.07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552573.07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317111.58</v>
      </c>
      <c r="I63" s="17">
        <v>0</v>
      </c>
      <c r="J63" s="17">
        <v>0</v>
      </c>
      <c r="K63" s="17">
        <v>0</v>
      </c>
      <c r="L63" s="46">
        <f t="shared" si="15"/>
        <v>317111.58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494233.08</v>
      </c>
      <c r="K65" s="17">
        <v>0</v>
      </c>
      <c r="L65" s="46">
        <f t="shared" si="15"/>
        <v>494233.08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339911.78</v>
      </c>
      <c r="L66" s="46">
        <f t="shared" si="15"/>
        <v>339911.78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262875.55</v>
      </c>
      <c r="L67" s="46">
        <f t="shared" si="15"/>
        <v>262875.55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400864.5</v>
      </c>
      <c r="J70" s="53">
        <v>0</v>
      </c>
      <c r="K70" s="53">
        <v>0</v>
      </c>
      <c r="L70" s="51">
        <f>SUM(B70:K70)</f>
        <v>400864.5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2021-10-20T13:28:53Z</dcterms:modified>
  <cp:category/>
  <cp:version/>
  <cp:contentType/>
  <cp:contentStatus/>
</cp:coreProperties>
</file>