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<sst xmlns="http://schemas.openxmlformats.org/spreadsheetml/2006/main" count="80" uniqueCount="79">
  <si>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</si>
  <si>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</si>
  <si>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</si>
  <si>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</si>
  <si>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</si>
  <si>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</si>
  <si>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</si>
  <si>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</si>
  <si>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</si>
  <si>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</si>
  <si>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</si>
  <si>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</si>
  <si>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</si>
  <si>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</si>
  <si>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</si>
  <si>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</si>
  <si>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</si>
  <si>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</si>
  <si>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</si>
  <si>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</si>
  <si>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</si>
  <si>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</si>
  <si>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</si>
  <si>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</si>
  <si>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</si>
  <si>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</si>
  <si>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</si>
  <si>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</si>
  <si>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</si>
  <si>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</si>
  <si>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</si>
  <si>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</si>
  <si>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</si>
  <si>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</si>
  <si>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</si>
  <si>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</si>
  <si>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</si>
  <si>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</si>
  <si>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</si>
  <si>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</si>
  <si>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</si>
  <si>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</si>
  <si>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</si>
  <si>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</si>
  <si>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</si>
  <si>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</si>
  <si>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</si>
  <si>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</si>
  <si>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</si>
  <si>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</si>
  <si>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</si>
  <si>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</si>
  <si>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</si>
  <si>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</si>
  <si>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</si>
  <si>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</si>
  <si>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</si>
  <si>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</si>
  <si>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</si>
  <si>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</si>
  <si>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</si>
  <si>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</si>
  <si>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</si>
  <si>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</si>
  <si>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</si>
  <si>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</si>
  <si>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</si>
  <si>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</si>
  <si>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</si>
  <si>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</si>
  <si>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</si>
  <si>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</si>
  <si>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</si>
  <si>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</si>
  <si>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</si>
  <si>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</si>
  <si>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10/10/21 - VENCIMENTO 18/10/21</t>
  </si>
  <si>
    <t>7.15. Consórcio KBPX</t>
  </si>
  <si>
    <t>5.2.12. Amortização dos Investimentos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</si>
</sst>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16985</v>
      </c>
      <c r="C7" s="10">
        <f>C8+C11</f>
        <v>23780</v>
      </c>
      <c r="D7" s="10">
        <f aca="true" t="shared" si="0" ref="D7:K7">D8+D11</f>
        <v>68371</v>
      </c>
      <c r="E7" s="10">
        <f t="shared" si="0"/>
        <v>70199</v>
      </c>
      <c r="F7" s="10">
        <f t="shared" si="0"/>
        <v>72629</v>
      </c>
      <c r="G7" s="10">
        <f t="shared" si="0"/>
        <v>29780</v>
      </c>
      <c r="H7" s="10">
        <f t="shared" si="0"/>
        <v>16033</v>
      </c>
      <c r="I7" s="10">
        <f t="shared" si="0"/>
        <v>32399</v>
      </c>
      <c r="J7" s="10">
        <f t="shared" si="0"/>
        <v>18546</v>
      </c>
      <c r="K7" s="10">
        <f t="shared" si="0"/>
        <v>56227</v>
      </c>
      <c r="L7" s="10">
        <f>SUM(B7:K7)</f>
        <v>404949</v>
      </c>
      <c r="M7" s="11"/>
    </row>
    <row r="8" spans="1:13" ht="17.25" customHeight="1">
      <c r="A8" s="12" t="s">
        <v>18</v>
      </c>
      <c r="B8" s="13">
        <f>B9+B10</f>
        <v>1745</v>
      </c>
      <c r="C8" s="13">
        <f aca="true" t="shared" si="1" ref="C8:K8">C9+C10</f>
        <v>2215</v>
      </c>
      <c r="D8" s="13">
        <f t="shared" si="1"/>
        <v>7464</v>
      </c>
      <c r="E8" s="13">
        <f t="shared" si="1"/>
        <v>6706</v>
      </c>
      <c r="F8" s="13">
        <f t="shared" si="1"/>
        <v>7286</v>
      </c>
      <c r="G8" s="13">
        <f t="shared" si="1"/>
        <v>3000</v>
      </c>
      <c r="H8" s="13">
        <f t="shared" si="1"/>
        <v>1576</v>
      </c>
      <c r="I8" s="13">
        <f t="shared" si="1"/>
        <v>2215</v>
      </c>
      <c r="J8" s="13">
        <f t="shared" si="1"/>
        <v>1313</v>
      </c>
      <c r="K8" s="13">
        <f t="shared" si="1"/>
        <v>4314</v>
      </c>
      <c r="L8" s="13">
        <f>SUM(B8:K8)</f>
        <v>37834</v>
      </c>
      <c r="M8"/>
    </row>
    <row r="9" spans="1:13" ht="17.25" customHeight="1">
      <c r="A9" s="14" t="s">
        <v>19</v>
      </c>
      <c r="B9" s="15">
        <v>1745</v>
      </c>
      <c r="C9" s="15">
        <v>2215</v>
      </c>
      <c r="D9" s="15">
        <v>7464</v>
      </c>
      <c r="E9" s="15">
        <v>6706</v>
      </c>
      <c r="F9" s="15">
        <v>7286</v>
      </c>
      <c r="G9" s="15">
        <v>3000</v>
      </c>
      <c r="H9" s="15">
        <v>1569</v>
      </c>
      <c r="I9" s="15">
        <v>2215</v>
      </c>
      <c r="J9" s="15">
        <v>1313</v>
      </c>
      <c r="K9" s="15">
        <v>4314</v>
      </c>
      <c r="L9" s="13">
        <f>SUM(B9:K9)</f>
        <v>37827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15240</v>
      </c>
      <c r="C11" s="15">
        <v>21565</v>
      </c>
      <c r="D11" s="15">
        <v>60907</v>
      </c>
      <c r="E11" s="15">
        <v>63493</v>
      </c>
      <c r="F11" s="15">
        <v>65343</v>
      </c>
      <c r="G11" s="15">
        <v>26780</v>
      </c>
      <c r="H11" s="15">
        <v>14457</v>
      </c>
      <c r="I11" s="15">
        <v>30184</v>
      </c>
      <c r="J11" s="15">
        <v>17233</v>
      </c>
      <c r="K11" s="15">
        <v>51913</v>
      </c>
      <c r="L11" s="13">
        <f>SUM(B11:K11)</f>
        <v>367115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1.087266048188546</v>
      </c>
      <c r="C15" s="22">
        <v>1.263833506803744</v>
      </c>
      <c r="D15" s="22">
        <v>1.233140311370826</v>
      </c>
      <c r="E15" s="22">
        <v>1.152498360263988</v>
      </c>
      <c r="F15" s="22">
        <v>1.310777039912532</v>
      </c>
      <c r="G15" s="22">
        <v>1.232094843228157</v>
      </c>
      <c r="H15" s="22">
        <v>1.307587564960468</v>
      </c>
      <c r="I15" s="22">
        <v>1.195747084728722</v>
      </c>
      <c r="J15" s="22">
        <v>1.515079396806281</v>
      </c>
      <c r="K15" s="22">
        <v>1.150898410982502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111095.56</v>
      </c>
      <c r="C17" s="25">
        <f aca="true" t="shared" si="2" ref="C17:K17">C18+C19+C20+C21+C22+C23+C24</f>
        <v>97780.43999999999</v>
      </c>
      <c r="D17" s="25">
        <f t="shared" si="2"/>
        <v>329936.43000000005</v>
      </c>
      <c r="E17" s="25">
        <f t="shared" si="2"/>
        <v>318322.44</v>
      </c>
      <c r="F17" s="25">
        <f t="shared" si="2"/>
        <v>331335.33999999997</v>
      </c>
      <c r="G17" s="25">
        <f t="shared" si="2"/>
        <v>142999.33</v>
      </c>
      <c r="H17" s="25">
        <f t="shared" si="2"/>
        <v>90652.45</v>
      </c>
      <c r="I17" s="25">
        <f t="shared" si="2"/>
        <v>134462.66</v>
      </c>
      <c r="J17" s="25">
        <f t="shared" si="2"/>
        <v>108285.79</v>
      </c>
      <c r="K17" s="25">
        <f t="shared" si="2"/>
        <v>200035.38</v>
      </c>
      <c r="L17" s="25">
        <f>L18+L19+L20+L21+L22+L23+L24</f>
        <v>1864905.8199999998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100243.77</v>
      </c>
      <c r="C18" s="33">
        <f t="shared" si="3"/>
        <v>74027.14</v>
      </c>
      <c r="D18" s="33">
        <f t="shared" si="3"/>
        <v>253321.39</v>
      </c>
      <c r="E18" s="33">
        <f t="shared" si="3"/>
        <v>263456.85</v>
      </c>
      <c r="F18" s="33">
        <f t="shared" si="3"/>
        <v>240837.76</v>
      </c>
      <c r="G18" s="33">
        <f t="shared" si="3"/>
        <v>108583.84</v>
      </c>
      <c r="H18" s="33">
        <f t="shared" si="3"/>
        <v>64396.54</v>
      </c>
      <c r="I18" s="33">
        <f t="shared" si="3"/>
        <v>107891.91</v>
      </c>
      <c r="J18" s="33">
        <f t="shared" si="3"/>
        <v>66513.37</v>
      </c>
      <c r="K18" s="33">
        <f t="shared" si="3"/>
        <v>164666.39</v>
      </c>
      <c r="L18" s="33">
        <f aca="true" t="shared" si="4" ref="L18:L24">SUM(B18:K18)</f>
        <v>1443938.96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8747.88</v>
      </c>
      <c r="C19" s="33">
        <f t="shared" si="5"/>
        <v>19530.84</v>
      </c>
      <c r="D19" s="33">
        <f t="shared" si="5"/>
        <v>59059.43</v>
      </c>
      <c r="E19" s="33">
        <f t="shared" si="5"/>
        <v>40176.74</v>
      </c>
      <c r="F19" s="33">
        <f t="shared" si="5"/>
        <v>74846.85</v>
      </c>
      <c r="G19" s="33">
        <f t="shared" si="5"/>
        <v>25201.75</v>
      </c>
      <c r="H19" s="33">
        <f t="shared" si="5"/>
        <v>19807.57</v>
      </c>
      <c r="I19" s="33">
        <f t="shared" si="5"/>
        <v>21119.53</v>
      </c>
      <c r="J19" s="33">
        <f t="shared" si="5"/>
        <v>34259.67</v>
      </c>
      <c r="K19" s="33">
        <f t="shared" si="5"/>
        <v>24847.9</v>
      </c>
      <c r="L19" s="33">
        <f t="shared" si="4"/>
        <v>327598.16</v>
      </c>
      <c r="M19"/>
    </row>
    <row r="20" spans="1:13" ht="17.25" customHeight="1">
      <c r="A20" s="27" t="s">
        <v>26</v>
      </c>
      <c r="B20" s="33">
        <v>762.68</v>
      </c>
      <c r="C20" s="33">
        <v>2881.23</v>
      </c>
      <c r="D20" s="33">
        <v>14873.15</v>
      </c>
      <c r="E20" s="33">
        <v>12006.39</v>
      </c>
      <c r="F20" s="33">
        <v>14309.5</v>
      </c>
      <c r="G20" s="33">
        <v>9213.74</v>
      </c>
      <c r="H20" s="33">
        <v>5107.11</v>
      </c>
      <c r="I20" s="33">
        <v>4109.99</v>
      </c>
      <c r="J20" s="33">
        <v>4830.29</v>
      </c>
      <c r="K20" s="33">
        <v>7838.63</v>
      </c>
      <c r="L20" s="33">
        <f t="shared" si="4"/>
        <v>75932.70999999999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-29270.83</v>
      </c>
      <c r="C27" s="33">
        <f t="shared" si="6"/>
        <v>-11151.74</v>
      </c>
      <c r="D27" s="33">
        <f t="shared" si="6"/>
        <v>-37569.99</v>
      </c>
      <c r="E27" s="33">
        <f t="shared" si="6"/>
        <v>-38635.600000000006</v>
      </c>
      <c r="F27" s="33">
        <f t="shared" si="6"/>
        <v>-36808.090000000004</v>
      </c>
      <c r="G27" s="33">
        <f t="shared" si="6"/>
        <v>-15255.36</v>
      </c>
      <c r="H27" s="33">
        <f t="shared" si="6"/>
        <v>-16040.8</v>
      </c>
      <c r="I27" s="33">
        <f t="shared" si="6"/>
        <v>-11673.57</v>
      </c>
      <c r="J27" s="33">
        <f t="shared" si="6"/>
        <v>-7332.03</v>
      </c>
      <c r="K27" s="33">
        <f t="shared" si="6"/>
        <v>-21846.32</v>
      </c>
      <c r="L27" s="33">
        <f aca="true" t="shared" si="7" ref="L27:L34">SUM(B27:K27)</f>
        <v>-225584.33</v>
      </c>
      <c r="M27"/>
    </row>
    <row r="28" spans="1:13" ht="18.75" customHeight="1">
      <c r="A28" s="27" t="s">
        <v>30</v>
      </c>
      <c r="B28" s="33">
        <f>B29+B30+B31+B32</f>
        <v>-7678</v>
      </c>
      <c r="C28" s="33">
        <f aca="true" t="shared" si="8" ref="C28:K28">C29+C30+C31+C32</f>
        <v>-9746</v>
      </c>
      <c r="D28" s="33">
        <f t="shared" si="8"/>
        <v>-32841.6</v>
      </c>
      <c r="E28" s="33">
        <f t="shared" si="8"/>
        <v>-29506.4</v>
      </c>
      <c r="F28" s="33">
        <f t="shared" si="8"/>
        <v>-32058.4</v>
      </c>
      <c r="G28" s="33">
        <f t="shared" si="8"/>
        <v>-13200</v>
      </c>
      <c r="H28" s="33">
        <f t="shared" si="8"/>
        <v>-6903.6</v>
      </c>
      <c r="I28" s="33">
        <f t="shared" si="8"/>
        <v>-9746</v>
      </c>
      <c r="J28" s="33">
        <f t="shared" si="8"/>
        <v>-5777.2</v>
      </c>
      <c r="K28" s="33">
        <f t="shared" si="8"/>
        <v>-18981.6</v>
      </c>
      <c r="L28" s="33">
        <f t="shared" si="7"/>
        <v>-166438.80000000002</v>
      </c>
      <c r="M28"/>
    </row>
    <row r="29" spans="1:13" s="36" customFormat="1" ht="18.75" customHeight="1">
      <c r="A29" s="34" t="s">
        <v>58</v>
      </c>
      <c r="B29" s="33">
        <f>-ROUND((B9)*$E$3,2)</f>
        <v>-7678</v>
      </c>
      <c r="C29" s="33">
        <f aca="true" t="shared" si="9" ref="C29:K29">-ROUND((C9)*$E$3,2)</f>
        <v>-9746</v>
      </c>
      <c r="D29" s="33">
        <f t="shared" si="9"/>
        <v>-32841.6</v>
      </c>
      <c r="E29" s="33">
        <f t="shared" si="9"/>
        <v>-29506.4</v>
      </c>
      <c r="F29" s="33">
        <f t="shared" si="9"/>
        <v>-32058.4</v>
      </c>
      <c r="G29" s="33">
        <f t="shared" si="9"/>
        <v>-13200</v>
      </c>
      <c r="H29" s="33">
        <f t="shared" si="9"/>
        <v>-6903.6</v>
      </c>
      <c r="I29" s="33">
        <f t="shared" si="9"/>
        <v>-9746</v>
      </c>
      <c r="J29" s="33">
        <f t="shared" si="9"/>
        <v>-5777.2</v>
      </c>
      <c r="K29" s="33">
        <f t="shared" si="9"/>
        <v>-18981.6</v>
      </c>
      <c r="L29" s="33">
        <f t="shared" si="7"/>
        <v>-166438.80000000002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-21592.83</v>
      </c>
      <c r="C33" s="38">
        <f aca="true" t="shared" si="10" ref="C33:K33">SUM(C34:C46)</f>
        <v>-1405.74</v>
      </c>
      <c r="D33" s="38">
        <f t="shared" si="10"/>
        <v>-4728.39</v>
      </c>
      <c r="E33" s="38">
        <f t="shared" si="10"/>
        <v>-9129.2</v>
      </c>
      <c r="F33" s="38">
        <f t="shared" si="10"/>
        <v>-4749.69</v>
      </c>
      <c r="G33" s="38">
        <f t="shared" si="10"/>
        <v>-2055.3599999999997</v>
      </c>
      <c r="H33" s="38">
        <f t="shared" si="10"/>
        <v>-9137.199999999999</v>
      </c>
      <c r="I33" s="38">
        <f t="shared" si="10"/>
        <v>-1927.57</v>
      </c>
      <c r="J33" s="38">
        <f t="shared" si="10"/>
        <v>-1554.8300000000002</v>
      </c>
      <c r="K33" s="38">
        <f t="shared" si="10"/>
        <v>-2864.72</v>
      </c>
      <c r="L33" s="33">
        <f t="shared" si="7"/>
        <v>-59145.530000000006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-1945.52</v>
      </c>
      <c r="C44" s="33">
        <v>-1712.06</v>
      </c>
      <c r="D44" s="33">
        <v>-5758.75</v>
      </c>
      <c r="E44" s="33">
        <v>-5564.2</v>
      </c>
      <c r="F44" s="33">
        <v>-5784.69</v>
      </c>
      <c r="G44" s="33">
        <v>-2503.24</v>
      </c>
      <c r="H44" s="33">
        <v>-1582.36</v>
      </c>
      <c r="I44" s="33">
        <v>-2347.6</v>
      </c>
      <c r="J44" s="33">
        <v>-1893.64</v>
      </c>
      <c r="K44" s="33">
        <v>-3488.97</v>
      </c>
      <c r="L44" s="33">
        <f t="shared" si="11"/>
        <v>-32581.03</v>
      </c>
    </row>
    <row r="45" spans="1:12" ht="18.75" customHeight="1">
      <c r="A45" s="37" t="s">
        <v>78</v>
      </c>
      <c r="B45" s="33">
        <v>348.09</v>
      </c>
      <c r="C45" s="33">
        <v>306.32</v>
      </c>
      <c r="D45" s="33">
        <v>1030.36</v>
      </c>
      <c r="E45" s="33">
        <v>995.55</v>
      </c>
      <c r="F45" s="33">
        <v>1035</v>
      </c>
      <c r="G45" s="33">
        <v>447.88</v>
      </c>
      <c r="H45" s="33">
        <v>283.12</v>
      </c>
      <c r="I45" s="33">
        <v>420.03</v>
      </c>
      <c r="J45" s="33">
        <v>338.81</v>
      </c>
      <c r="K45" s="33">
        <v>624.25</v>
      </c>
      <c r="L45" s="33">
        <f t="shared" si="11"/>
        <v>5829.41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81824.73</v>
      </c>
      <c r="C49" s="41">
        <f aca="true" t="shared" si="12" ref="C49:K49">IF(C17+C27+C40+C50&lt;0,0,C17+C27+C50)</f>
        <v>86628.69999999998</v>
      </c>
      <c r="D49" s="41">
        <f t="shared" si="12"/>
        <v>292366.44000000006</v>
      </c>
      <c r="E49" s="41">
        <f t="shared" si="12"/>
        <v>279686.83999999997</v>
      </c>
      <c r="F49" s="41">
        <f t="shared" si="12"/>
        <v>294527.24999999994</v>
      </c>
      <c r="G49" s="41">
        <f t="shared" si="12"/>
        <v>127743.96999999999</v>
      </c>
      <c r="H49" s="41">
        <f t="shared" si="12"/>
        <v>74611.65</v>
      </c>
      <c r="I49" s="41">
        <f t="shared" si="12"/>
        <v>122789.09</v>
      </c>
      <c r="J49" s="41">
        <f t="shared" si="12"/>
        <v>100953.76</v>
      </c>
      <c r="K49" s="41">
        <f t="shared" si="12"/>
        <v>178189.06</v>
      </c>
      <c r="L49" s="42">
        <f>SUM(B49:K49)</f>
        <v>1639321.49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81824.73</v>
      </c>
      <c r="C55" s="41">
        <f aca="true" t="shared" si="14" ref="C55:J55">SUM(C56:C67)</f>
        <v>86628.7</v>
      </c>
      <c r="D55" s="41">
        <f t="shared" si="14"/>
        <v>292366.44</v>
      </c>
      <c r="E55" s="41">
        <f t="shared" si="14"/>
        <v>279686.83</v>
      </c>
      <c r="F55" s="41">
        <f t="shared" si="14"/>
        <v>294527.25</v>
      </c>
      <c r="G55" s="41">
        <f t="shared" si="14"/>
        <v>127743.96</v>
      </c>
      <c r="H55" s="41">
        <f t="shared" si="14"/>
        <v>74611.66</v>
      </c>
      <c r="I55" s="41">
        <f>SUM(I56:I70)</f>
        <v>122789.09</v>
      </c>
      <c r="J55" s="41">
        <f t="shared" si="14"/>
        <v>100953.76</v>
      </c>
      <c r="K55" s="41">
        <f>SUM(K56:K69)</f>
        <v>178189.06</v>
      </c>
      <c r="L55" s="46">
        <f>SUM(B55:K55)</f>
        <v>1639321.48</v>
      </c>
      <c r="M55" s="40"/>
    </row>
    <row r="56" spans="1:13" ht="18.75" customHeight="1">
      <c r="A56" s="47" t="s">
        <v>51</v>
      </c>
      <c r="B56" s="48">
        <v>81824.73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81824.73</v>
      </c>
      <c r="M56" s="40"/>
    </row>
    <row r="57" spans="1:12" ht="18.75" customHeight="1">
      <c r="A57" s="47" t="s">
        <v>61</v>
      </c>
      <c r="B57" s="17">
        <v>0</v>
      </c>
      <c r="C57" s="48">
        <v>75618.19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75618.19</v>
      </c>
    </row>
    <row r="58" spans="1:12" ht="18.75" customHeight="1">
      <c r="A58" s="47" t="s">
        <v>62</v>
      </c>
      <c r="B58" s="17">
        <v>0</v>
      </c>
      <c r="C58" s="48">
        <v>11010.51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11010.51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292366.44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292366.44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279686.83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279686.83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294527.25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294527.25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127743.96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127743.96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74611.66</v>
      </c>
      <c r="I63" s="17">
        <v>0</v>
      </c>
      <c r="J63" s="17">
        <v>0</v>
      </c>
      <c r="K63" s="17">
        <v>0</v>
      </c>
      <c r="L63" s="46">
        <f t="shared" si="15"/>
        <v>74611.66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100953.76</v>
      </c>
      <c r="K65" s="17">
        <v>0</v>
      </c>
      <c r="L65" s="46">
        <f t="shared" si="15"/>
        <v>100953.76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75552.16</v>
      </c>
      <c r="L66" s="46">
        <f t="shared" si="15"/>
        <v>75552.16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102636.9</v>
      </c>
      <c r="L67" s="46">
        <f t="shared" si="15"/>
        <v>102636.9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122789.09</v>
      </c>
      <c r="J70" s="53">
        <v>0</v>
      </c>
      <c r="K70" s="53">
        <v>0</v>
      </c>
      <c r="L70" s="51">
        <f>SUM(B70:K70)</f>
        <v>122789.09</v>
      </c>
    </row>
    <row r="71" spans="1:12" ht="18" customHeight="1">
      <c r="A71" s="6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2021-10-18T19:30:26Z</dcterms:modified>
  <cp:category/>
  <cp:version/>
  <cp:contentType/>
  <cp:contentStatus/>
</cp:coreProperties>
</file>