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<sst xmlns="http://schemas.openxmlformats.org/spreadsheetml/2006/main" count="80" uniqueCount="79">
  <si>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</si>
  <si>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</si>
  <si>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</si>
  <si>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</si>
  <si>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</si>
  <si>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</si>
  <si>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</si>
  <si>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</si>
  <si>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</si>
  <si>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</si>
  <si>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</si>
  <si>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</si>
  <si>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</si>
  <si>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</si>
  <si>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</si>
  <si>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</si>
  <si>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</si>
  <si>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</si>
  <si>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</si>
  <si>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</si>
  <si>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</si>
  <si>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</si>
  <si>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</si>
  <si>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</si>
  <si>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</si>
  <si>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</si>
  <si>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</si>
  <si>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</si>
  <si>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</si>
  <si>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</si>
  <si>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</si>
  <si>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</si>
  <si>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</si>
  <si>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</si>
  <si>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</si>
  <si>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</si>
  <si>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</si>
  <si>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</si>
  <si>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</si>
  <si>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</si>
  <si>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</si>
  <si>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</si>
  <si>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</si>
  <si>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</si>
  <si>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</si>
  <si>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</si>
  <si>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</si>
  <si>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</si>
  <si>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</si>
  <si>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</si>
  <si>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</si>
  <si>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</si>
  <si>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</si>
  <si>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</si>
  <si>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</si>
  <si>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</si>
  <si>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</si>
  <si>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</si>
  <si>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</si>
  <si>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</si>
  <si>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</si>
  <si>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</si>
  <si>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</si>
  <si>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</si>
  <si>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</si>
  <si>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</si>
  <si>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</si>
  <si>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</si>
  <si>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</si>
  <si>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</si>
  <si>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</si>
  <si>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</si>
  <si>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</si>
  <si>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</si>
  <si>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</si>
  <si>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01/10/21 - VENCIMENTO 08/10/21</t>
  </si>
  <si>
    <t>7.15. Consórcio KBPX</t>
  </si>
  <si>
    <t>5.3. Revisão de Remuneração pelo Transporte Coletivo ¹</t>
  </si>
  <si>
    <t>¹ Energia para tração ago e set/21.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</si>
</sst>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72602</v>
      </c>
      <c r="C7" s="10">
        <f>C8+C11</f>
        <v>89779</v>
      </c>
      <c r="D7" s="10">
        <f aca="true" t="shared" si="0" ref="D7:K7">D8+D11</f>
        <v>252995</v>
      </c>
      <c r="E7" s="10">
        <f t="shared" si="0"/>
        <v>219390</v>
      </c>
      <c r="F7" s="10">
        <f t="shared" si="0"/>
        <v>232246</v>
      </c>
      <c r="G7" s="10">
        <f t="shared" si="0"/>
        <v>119560</v>
      </c>
      <c r="H7" s="10">
        <f t="shared" si="0"/>
        <v>60904</v>
      </c>
      <c r="I7" s="10">
        <f t="shared" si="0"/>
        <v>103219</v>
      </c>
      <c r="J7" s="10">
        <f t="shared" si="0"/>
        <v>95287</v>
      </c>
      <c r="K7" s="10">
        <f t="shared" si="0"/>
        <v>184583</v>
      </c>
      <c r="L7" s="10">
        <f>SUM(B7:K7)</f>
        <v>1430565</v>
      </c>
      <c r="M7" s="11"/>
    </row>
    <row r="8" spans="1:13" ht="17.25" customHeight="1">
      <c r="A8" s="12" t="s">
        <v>18</v>
      </c>
      <c r="B8" s="13">
        <f>B9+B10</f>
        <v>5918</v>
      </c>
      <c r="C8" s="13">
        <f aca="true" t="shared" si="1" ref="C8:K8">C9+C10</f>
        <v>7045</v>
      </c>
      <c r="D8" s="13">
        <f t="shared" si="1"/>
        <v>21252</v>
      </c>
      <c r="E8" s="13">
        <f t="shared" si="1"/>
        <v>15692</v>
      </c>
      <c r="F8" s="13">
        <f t="shared" si="1"/>
        <v>16469</v>
      </c>
      <c r="G8" s="13">
        <f t="shared" si="1"/>
        <v>10389</v>
      </c>
      <c r="H8" s="13">
        <f t="shared" si="1"/>
        <v>4773</v>
      </c>
      <c r="I8" s="13">
        <f t="shared" si="1"/>
        <v>5734</v>
      </c>
      <c r="J8" s="13">
        <f t="shared" si="1"/>
        <v>6599</v>
      </c>
      <c r="K8" s="13">
        <f t="shared" si="1"/>
        <v>12931</v>
      </c>
      <c r="L8" s="13">
        <f>SUM(B8:K8)</f>
        <v>106802</v>
      </c>
      <c r="M8"/>
    </row>
    <row r="9" spans="1:13" ht="17.25" customHeight="1">
      <c r="A9" s="14" t="s">
        <v>19</v>
      </c>
      <c r="B9" s="15">
        <v>5915</v>
      </c>
      <c r="C9" s="15">
        <v>7045</v>
      </c>
      <c r="D9" s="15">
        <v>21252</v>
      </c>
      <c r="E9" s="15">
        <v>15692</v>
      </c>
      <c r="F9" s="15">
        <v>16469</v>
      </c>
      <c r="G9" s="15">
        <v>10389</v>
      </c>
      <c r="H9" s="15">
        <v>4773</v>
      </c>
      <c r="I9" s="15">
        <v>5734</v>
      </c>
      <c r="J9" s="15">
        <v>6599</v>
      </c>
      <c r="K9" s="15">
        <v>12931</v>
      </c>
      <c r="L9" s="13">
        <f>SUM(B9:K9)</f>
        <v>106799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66684</v>
      </c>
      <c r="C11" s="15">
        <v>82734</v>
      </c>
      <c r="D11" s="15">
        <v>231743</v>
      </c>
      <c r="E11" s="15">
        <v>203698</v>
      </c>
      <c r="F11" s="15">
        <v>215777</v>
      </c>
      <c r="G11" s="15">
        <v>109171</v>
      </c>
      <c r="H11" s="15">
        <v>56131</v>
      </c>
      <c r="I11" s="15">
        <v>97485</v>
      </c>
      <c r="J11" s="15">
        <v>88688</v>
      </c>
      <c r="K11" s="15">
        <v>171652</v>
      </c>
      <c r="L11" s="13">
        <f>SUM(B11:K11)</f>
        <v>1323763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1.170740834160502</v>
      </c>
      <c r="C15" s="22">
        <v>1.356878871970807</v>
      </c>
      <c r="D15" s="22">
        <v>1.334503832665175</v>
      </c>
      <c r="E15" s="22">
        <v>1.23942509759256</v>
      </c>
      <c r="F15" s="22">
        <v>1.402944356227318</v>
      </c>
      <c r="G15" s="22">
        <v>1.363494307595257</v>
      </c>
      <c r="H15" s="22">
        <v>1.405491034303522</v>
      </c>
      <c r="I15" s="22">
        <v>1.325458291248285</v>
      </c>
      <c r="J15" s="22">
        <v>1.550080297075901</v>
      </c>
      <c r="K15" s="22">
        <v>1.234581553947877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506529.94</v>
      </c>
      <c r="C17" s="25">
        <f aca="true" t="shared" si="2" ref="C17:K17">C18+C19+C20+C21+C22+C23+C24</f>
        <v>386667.94999999995</v>
      </c>
      <c r="D17" s="25">
        <f t="shared" si="2"/>
        <v>1285609.15</v>
      </c>
      <c r="E17" s="25">
        <f t="shared" si="2"/>
        <v>1045527.99</v>
      </c>
      <c r="F17" s="25">
        <f t="shared" si="2"/>
        <v>1115251.94</v>
      </c>
      <c r="G17" s="25">
        <f t="shared" si="2"/>
        <v>614680.57</v>
      </c>
      <c r="H17" s="25">
        <f t="shared" si="2"/>
        <v>358049.27</v>
      </c>
      <c r="I17" s="25">
        <f t="shared" si="2"/>
        <v>463629.52</v>
      </c>
      <c r="J17" s="25">
        <f t="shared" si="2"/>
        <v>544817</v>
      </c>
      <c r="K17" s="25">
        <f t="shared" si="2"/>
        <v>686763.45</v>
      </c>
      <c r="L17" s="25">
        <f>L18+L19+L20+L21+L22+L23+L24</f>
        <v>7007526.78</v>
      </c>
      <c r="M17"/>
    </row>
    <row r="18" spans="1:13" ht="17.25" customHeight="1">
      <c r="A18" s="26" t="s">
        <v>24</v>
      </c>
      <c r="B18" s="33">
        <f aca="true" t="shared" si="3" ref="B18:K18">ROUND(B13*B7,2)</f>
        <v>430116.03</v>
      </c>
      <c r="C18" s="33">
        <f t="shared" si="3"/>
        <v>280334.93</v>
      </c>
      <c r="D18" s="33">
        <f t="shared" si="3"/>
        <v>940812.51</v>
      </c>
      <c r="E18" s="33">
        <f t="shared" si="3"/>
        <v>825059.97</v>
      </c>
      <c r="F18" s="33">
        <f t="shared" si="3"/>
        <v>773170.16</v>
      </c>
      <c r="G18" s="33">
        <f t="shared" si="3"/>
        <v>437374.39</v>
      </c>
      <c r="H18" s="33">
        <f t="shared" si="3"/>
        <v>245479.66</v>
      </c>
      <c r="I18" s="33">
        <f t="shared" si="3"/>
        <v>345546.25</v>
      </c>
      <c r="J18" s="33">
        <f t="shared" si="3"/>
        <v>343471.52</v>
      </c>
      <c r="K18" s="33">
        <f t="shared" si="3"/>
        <v>543227.77</v>
      </c>
      <c r="L18" s="33">
        <f aca="true" t="shared" si="4" ref="L18:L24">SUM(B18:K18)</f>
        <v>5164593.1899999995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73438.37</v>
      </c>
      <c r="C19" s="33">
        <f t="shared" si="5"/>
        <v>100045.61</v>
      </c>
      <c r="D19" s="33">
        <f t="shared" si="5"/>
        <v>314705.39</v>
      </c>
      <c r="E19" s="33">
        <f t="shared" si="5"/>
        <v>197540.06</v>
      </c>
      <c r="F19" s="33">
        <f t="shared" si="5"/>
        <v>311544.55</v>
      </c>
      <c r="G19" s="33">
        <f t="shared" si="5"/>
        <v>158983.1</v>
      </c>
      <c r="H19" s="33">
        <f t="shared" si="5"/>
        <v>99539.8</v>
      </c>
      <c r="I19" s="33">
        <f t="shared" si="5"/>
        <v>112460.89</v>
      </c>
      <c r="J19" s="33">
        <f t="shared" si="5"/>
        <v>188936.92</v>
      </c>
      <c r="K19" s="33">
        <f t="shared" si="5"/>
        <v>127431.21</v>
      </c>
      <c r="L19" s="33">
        <f t="shared" si="4"/>
        <v>1684625.9</v>
      </c>
      <c r="M19"/>
    </row>
    <row r="20" spans="1:13" ht="17.25" customHeight="1">
      <c r="A20" s="27" t="s">
        <v>26</v>
      </c>
      <c r="B20" s="33">
        <v>1634.31</v>
      </c>
      <c r="C20" s="33">
        <v>4946.18</v>
      </c>
      <c r="D20" s="33">
        <v>27408.79</v>
      </c>
      <c r="E20" s="33">
        <v>20245.5</v>
      </c>
      <c r="F20" s="33">
        <v>29196</v>
      </c>
      <c r="G20" s="33">
        <v>18323.08</v>
      </c>
      <c r="H20" s="33">
        <v>11688.58</v>
      </c>
      <c r="I20" s="33">
        <v>4281.15</v>
      </c>
      <c r="J20" s="33">
        <v>9726.1</v>
      </c>
      <c r="K20" s="33">
        <v>13422.01</v>
      </c>
      <c r="L20" s="33">
        <f t="shared" si="4"/>
        <v>140871.7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-359716.02</v>
      </c>
      <c r="C27" s="33">
        <f t="shared" si="6"/>
        <v>-30998</v>
      </c>
      <c r="D27" s="33">
        <f t="shared" si="6"/>
        <v>-93508.8</v>
      </c>
      <c r="E27" s="33">
        <f t="shared" si="6"/>
        <v>-73605.35</v>
      </c>
      <c r="F27" s="33">
        <f t="shared" si="6"/>
        <v>-72463.6</v>
      </c>
      <c r="G27" s="33">
        <f t="shared" si="6"/>
        <v>-45711.6</v>
      </c>
      <c r="H27" s="33">
        <f t="shared" si="6"/>
        <v>-28839.16</v>
      </c>
      <c r="I27" s="33">
        <f t="shared" si="6"/>
        <v>-37493.22</v>
      </c>
      <c r="J27" s="33">
        <f t="shared" si="6"/>
        <v>-29035.6</v>
      </c>
      <c r="K27" s="33">
        <f t="shared" si="6"/>
        <v>-56896.4</v>
      </c>
      <c r="L27" s="33">
        <f aca="true" t="shared" si="7" ref="L27:L34">SUM(B27:K27)</f>
        <v>-828267.75</v>
      </c>
      <c r="M27"/>
    </row>
    <row r="28" spans="1:13" ht="18.75" customHeight="1">
      <c r="A28" s="27" t="s">
        <v>30</v>
      </c>
      <c r="B28" s="33">
        <f>B29+B30+B31+B32</f>
        <v>-26026</v>
      </c>
      <c r="C28" s="33">
        <f aca="true" t="shared" si="8" ref="C28:K28">C29+C30+C31+C32</f>
        <v>-30998</v>
      </c>
      <c r="D28" s="33">
        <f t="shared" si="8"/>
        <v>-93508.8</v>
      </c>
      <c r="E28" s="33">
        <f t="shared" si="8"/>
        <v>-69044.8</v>
      </c>
      <c r="F28" s="33">
        <f t="shared" si="8"/>
        <v>-72463.6</v>
      </c>
      <c r="G28" s="33">
        <f t="shared" si="8"/>
        <v>-45711.6</v>
      </c>
      <c r="H28" s="33">
        <f t="shared" si="8"/>
        <v>-21001.2</v>
      </c>
      <c r="I28" s="33">
        <f t="shared" si="8"/>
        <v>-37493.22</v>
      </c>
      <c r="J28" s="33">
        <f t="shared" si="8"/>
        <v>-29035.6</v>
      </c>
      <c r="K28" s="33">
        <f t="shared" si="8"/>
        <v>-56896.4</v>
      </c>
      <c r="L28" s="33">
        <f t="shared" si="7"/>
        <v>-482179.22</v>
      </c>
      <c r="M28"/>
    </row>
    <row r="29" spans="1:13" s="36" customFormat="1" ht="18.75" customHeight="1">
      <c r="A29" s="34" t="s">
        <v>57</v>
      </c>
      <c r="B29" s="33">
        <f>-ROUND((B9)*$E$3,2)</f>
        <v>-26026</v>
      </c>
      <c r="C29" s="33">
        <f aca="true" t="shared" si="9" ref="C29:K29">-ROUND((C9)*$E$3,2)</f>
        <v>-30998</v>
      </c>
      <c r="D29" s="33">
        <f t="shared" si="9"/>
        <v>-93508.8</v>
      </c>
      <c r="E29" s="33">
        <f t="shared" si="9"/>
        <v>-69044.8</v>
      </c>
      <c r="F29" s="33">
        <f t="shared" si="9"/>
        <v>-72463.6</v>
      </c>
      <c r="G29" s="33">
        <f t="shared" si="9"/>
        <v>-45711.6</v>
      </c>
      <c r="H29" s="33">
        <f t="shared" si="9"/>
        <v>-21001.2</v>
      </c>
      <c r="I29" s="33">
        <f t="shared" si="9"/>
        <v>-25229.6</v>
      </c>
      <c r="J29" s="33">
        <f t="shared" si="9"/>
        <v>-29035.6</v>
      </c>
      <c r="K29" s="33">
        <f t="shared" si="9"/>
        <v>-56896.4</v>
      </c>
      <c r="L29" s="33">
        <f t="shared" si="7"/>
        <v>-469915.5999999999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-185.84</v>
      </c>
      <c r="J31" s="17">
        <v>0</v>
      </c>
      <c r="K31" s="17">
        <v>0</v>
      </c>
      <c r="L31" s="33">
        <f t="shared" si="7"/>
        <v>-185.84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-12077.78</v>
      </c>
      <c r="J32" s="17">
        <v>0</v>
      </c>
      <c r="K32" s="17">
        <v>0</v>
      </c>
      <c r="L32" s="33">
        <f t="shared" si="7"/>
        <v>-12077.78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8">
        <v>-249192.76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-249192.76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146813.91999999998</v>
      </c>
      <c r="C48" s="41">
        <f aca="true" t="shared" si="12" ref="C48:K48">IF(C17+C27+C40+C49&lt;0,0,C17+C27+C49)</f>
        <v>355669.94999999995</v>
      </c>
      <c r="D48" s="41">
        <f t="shared" si="12"/>
        <v>1192100.3499999999</v>
      </c>
      <c r="E48" s="41">
        <f t="shared" si="12"/>
        <v>971922.64</v>
      </c>
      <c r="F48" s="41">
        <f t="shared" si="12"/>
        <v>1042788.34</v>
      </c>
      <c r="G48" s="41">
        <f t="shared" si="12"/>
        <v>568968.97</v>
      </c>
      <c r="H48" s="41">
        <f t="shared" si="12"/>
        <v>329210.11000000004</v>
      </c>
      <c r="I48" s="41">
        <f t="shared" si="12"/>
        <v>426136.30000000005</v>
      </c>
      <c r="J48" s="41">
        <f t="shared" si="12"/>
        <v>515781.4</v>
      </c>
      <c r="K48" s="41">
        <f t="shared" si="12"/>
        <v>629867.0499999999</v>
      </c>
      <c r="L48" s="42">
        <f>SUM(B48:K48)</f>
        <v>6179259.03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146813.92</v>
      </c>
      <c r="C54" s="41">
        <f aca="true" t="shared" si="14" ref="C54:J54">SUM(C55:C66)</f>
        <v>355669.95</v>
      </c>
      <c r="D54" s="41">
        <f t="shared" si="14"/>
        <v>1192100.35</v>
      </c>
      <c r="E54" s="41">
        <f t="shared" si="14"/>
        <v>971922.65</v>
      </c>
      <c r="F54" s="41">
        <f t="shared" si="14"/>
        <v>1042788.34</v>
      </c>
      <c r="G54" s="41">
        <f t="shared" si="14"/>
        <v>568968.97</v>
      </c>
      <c r="H54" s="41">
        <f t="shared" si="14"/>
        <v>329210.11</v>
      </c>
      <c r="I54" s="41">
        <f>SUM(I55:I69)</f>
        <v>426136.3</v>
      </c>
      <c r="J54" s="41">
        <f t="shared" si="14"/>
        <v>515781.4</v>
      </c>
      <c r="K54" s="41">
        <f>SUM(K55:K68)</f>
        <v>629867.06</v>
      </c>
      <c r="L54" s="46">
        <f>SUM(B54:K54)</f>
        <v>6179259.050000001</v>
      </c>
      <c r="M54" s="40"/>
    </row>
    <row r="55" spans="1:13" ht="18.75" customHeight="1">
      <c r="A55" s="47" t="s">
        <v>50</v>
      </c>
      <c r="B55" s="48">
        <v>146813.92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146813.92</v>
      </c>
      <c r="M55" s="40"/>
    </row>
    <row r="56" spans="1:12" ht="18.75" customHeight="1">
      <c r="A56" s="47" t="s">
        <v>60</v>
      </c>
      <c r="B56" s="17">
        <v>0</v>
      </c>
      <c r="C56" s="48">
        <v>310713.27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310713.27</v>
      </c>
    </row>
    <row r="57" spans="1:12" ht="18.75" customHeight="1">
      <c r="A57" s="47" t="s">
        <v>61</v>
      </c>
      <c r="B57" s="17">
        <v>0</v>
      </c>
      <c r="C57" s="48">
        <v>44956.68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44956.68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1192100.35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1192100.35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971922.65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971922.65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1042788.34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1042788.34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568968.97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568968.97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329210.11</v>
      </c>
      <c r="I62" s="17">
        <v>0</v>
      </c>
      <c r="J62" s="17">
        <v>0</v>
      </c>
      <c r="K62" s="17">
        <v>0</v>
      </c>
      <c r="L62" s="46">
        <f t="shared" si="15"/>
        <v>329210.11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515781.4</v>
      </c>
      <c r="K64" s="17">
        <v>0</v>
      </c>
      <c r="L64" s="46">
        <f t="shared" si="15"/>
        <v>515781.4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352347.63</v>
      </c>
      <c r="L65" s="46">
        <f t="shared" si="15"/>
        <v>352347.63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277519.43</v>
      </c>
      <c r="L66" s="46">
        <f t="shared" si="15"/>
        <v>277519.43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426136.3</v>
      </c>
      <c r="J69" s="53">
        <v>0</v>
      </c>
      <c r="K69" s="53">
        <v>0</v>
      </c>
      <c r="L69" s="51">
        <f>SUM(B69:K69)</f>
        <v>426136.3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2021-10-08T12:21:32Z</dcterms:modified>
  <cp:category/>
  <cp:version/>
  <cp:contentType/>
  <cp:contentStatus/>
</cp:coreProperties>
</file>