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<sst xmlns="http://schemas.openxmlformats.org/spreadsheetml/2006/main" count="81" uniqueCount="78">
  <si>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</si>
  <si>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</si>
  <si>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</si>
  <si>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</si>
  <si>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</si>
  <si>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</si>
  <si>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</si>
  <si>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</si>
  <si>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</si>
  <si>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</si>
  <si>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</si>
  <si>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</si>
  <si>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</si>
  <si>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</si>
  <si>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</si>
  <si>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</si>
  <si>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</si>
  <si>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</si>
  <si>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</si>
  <si>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</si>
  <si>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</si>
  <si>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</si>
  <si>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</si>
  <si>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</si>
  <si>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</si>
  <si>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</si>
  <si>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</si>
  <si>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</si>
  <si>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</si>
  <si>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</si>
  <si>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</si>
  <si>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</si>
  <si>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</si>
  <si>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</si>
  <si>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</si>
  <si>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</si>
  <si>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</si>
  <si>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</si>
  <si>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</si>
  <si>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</si>
  <si>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</si>
  <si>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</si>
  <si>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</si>
  <si>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</si>
  <si>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</si>
  <si>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</si>
  <si>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</si>
  <si>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</si>
  <si>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</si>
  <si>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</si>
  <si>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</si>
  <si>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</si>
  <si>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</si>
  <si>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</si>
  <si>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</si>
  <si>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</si>
  <si>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</si>
  <si>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</si>
  <si>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</si>
  <si>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</si>
  <si>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</si>
  <si>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</si>
  <si>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</si>
  <si>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</si>
  <si>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</si>
  <si>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</si>
  <si>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</si>
  <si>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</si>
  <si>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</si>
  <si>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</si>
  <si>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</si>
  <si>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</si>
  <si>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</si>
  <si>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27/11/21 - VENCIMENTO 03/12/21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</si>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</sst>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266048</v>
      </c>
      <c r="C7" s="9">
        <f t="shared" si="0"/>
        <v>185873</v>
      </c>
      <c r="D7" s="9">
        <f t="shared" si="0"/>
        <v>204259</v>
      </c>
      <c r="E7" s="9">
        <f t="shared" si="0"/>
        <v>42285</v>
      </c>
      <c r="F7" s="9">
        <f t="shared" si="0"/>
        <v>135432</v>
      </c>
      <c r="G7" s="9">
        <f t="shared" si="0"/>
        <v>225122</v>
      </c>
      <c r="H7" s="9">
        <f t="shared" si="0"/>
        <v>27935</v>
      </c>
      <c r="I7" s="9">
        <f t="shared" si="0"/>
        <v>173799</v>
      </c>
      <c r="J7" s="9">
        <f t="shared" si="0"/>
        <v>153188</v>
      </c>
      <c r="K7" s="9">
        <f t="shared" si="0"/>
        <v>232961</v>
      </c>
      <c r="L7" s="9">
        <f t="shared" si="0"/>
        <v>174211</v>
      </c>
      <c r="M7" s="9">
        <f t="shared" si="0"/>
        <v>76397</v>
      </c>
      <c r="N7" s="9">
        <f t="shared" si="0"/>
        <v>47346</v>
      </c>
      <c r="O7" s="9">
        <f t="shared" si="0"/>
        <v>1944856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15893</v>
      </c>
      <c r="C8" s="11">
        <f t="shared" si="1"/>
        <v>16230</v>
      </c>
      <c r="D8" s="11">
        <f t="shared" si="1"/>
        <v>12927</v>
      </c>
      <c r="E8" s="11">
        <f t="shared" si="1"/>
        <v>2304</v>
      </c>
      <c r="F8" s="11">
        <f t="shared" si="1"/>
        <v>8099</v>
      </c>
      <c r="G8" s="11">
        <f t="shared" si="1"/>
        <v>12056</v>
      </c>
      <c r="H8" s="11">
        <f t="shared" si="1"/>
        <v>2127</v>
      </c>
      <c r="I8" s="11">
        <f t="shared" si="1"/>
        <v>15098</v>
      </c>
      <c r="J8" s="11">
        <f t="shared" si="1"/>
        <v>10870</v>
      </c>
      <c r="K8" s="11">
        <f t="shared" si="1"/>
        <v>10049</v>
      </c>
      <c r="L8" s="11">
        <f t="shared" si="1"/>
        <v>8150</v>
      </c>
      <c r="M8" s="11">
        <f t="shared" si="1"/>
        <v>4072</v>
      </c>
      <c r="N8" s="11">
        <f t="shared" si="1"/>
        <v>3583</v>
      </c>
      <c r="O8" s="11">
        <f t="shared" si="1"/>
        <v>121458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15893</v>
      </c>
      <c r="C9" s="11">
        <v>16230</v>
      </c>
      <c r="D9" s="11">
        <v>12927</v>
      </c>
      <c r="E9" s="11">
        <v>2304</v>
      </c>
      <c r="F9" s="11">
        <v>8099</v>
      </c>
      <c r="G9" s="11">
        <v>12056</v>
      </c>
      <c r="H9" s="11">
        <v>2127</v>
      </c>
      <c r="I9" s="11">
        <v>15097</v>
      </c>
      <c r="J9" s="11">
        <v>10870</v>
      </c>
      <c r="K9" s="11">
        <v>10036</v>
      </c>
      <c r="L9" s="11">
        <v>8150</v>
      </c>
      <c r="M9" s="11">
        <v>4066</v>
      </c>
      <c r="N9" s="11">
        <v>3574</v>
      </c>
      <c r="O9" s="11">
        <f>SUM(B9:N9)</f>
        <v>121429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13</v>
      </c>
      <c r="L10" s="13">
        <v>0</v>
      </c>
      <c r="M10" s="13">
        <v>6</v>
      </c>
      <c r="N10" s="13">
        <v>9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250155</v>
      </c>
      <c r="C11" s="13">
        <v>169643</v>
      </c>
      <c r="D11" s="13">
        <v>191332</v>
      </c>
      <c r="E11" s="13">
        <v>39981</v>
      </c>
      <c r="F11" s="13">
        <v>127333</v>
      </c>
      <c r="G11" s="13">
        <v>213066</v>
      </c>
      <c r="H11" s="13">
        <v>25808</v>
      </c>
      <c r="I11" s="13">
        <v>158701</v>
      </c>
      <c r="J11" s="13">
        <v>142318</v>
      </c>
      <c r="K11" s="13">
        <v>222912</v>
      </c>
      <c r="L11" s="13">
        <v>166061</v>
      </c>
      <c r="M11" s="13">
        <v>72325</v>
      </c>
      <c r="N11" s="13">
        <v>43763</v>
      </c>
      <c r="O11" s="11">
        <f>SUM(B11:N11)</f>
        <v>1823398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1.233443281783937</v>
      </c>
      <c r="C15" s="19">
        <v>1.273025117117043</v>
      </c>
      <c r="D15" s="19">
        <v>1.287975134279676</v>
      </c>
      <c r="E15" s="19">
        <v>1.002735092562901</v>
      </c>
      <c r="F15" s="19">
        <v>1.512140944892513</v>
      </c>
      <c r="G15" s="19">
        <v>1.520314821455737</v>
      </c>
      <c r="H15" s="19">
        <v>1.64948999296295</v>
      </c>
      <c r="I15" s="19">
        <v>1.29244534072995</v>
      </c>
      <c r="J15" s="19">
        <v>1.363007145295734</v>
      </c>
      <c r="K15" s="19">
        <v>1.218695267615567</v>
      </c>
      <c r="L15" s="19">
        <v>1.307262693473324</v>
      </c>
      <c r="M15" s="19">
        <v>1.308343468725709</v>
      </c>
      <c r="N15" s="19">
        <v>1.184312381454869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812579.8</v>
      </c>
      <c r="C17" s="24">
        <f aca="true" t="shared" si="2" ref="C17:N17">C18+C19+C20+C21+C22+C23+C24+C25</f>
        <v>590886.17</v>
      </c>
      <c r="D17" s="24">
        <f t="shared" si="2"/>
        <v>569404.1399999999</v>
      </c>
      <c r="E17" s="24">
        <f t="shared" si="2"/>
        <v>160537.75</v>
      </c>
      <c r="F17" s="24">
        <f t="shared" si="2"/>
        <v>517392.32</v>
      </c>
      <c r="G17" s="24">
        <f t="shared" si="2"/>
        <v>717880.02</v>
      </c>
      <c r="H17" s="24">
        <f t="shared" si="2"/>
        <v>128143.6</v>
      </c>
      <c r="I17" s="24">
        <f t="shared" si="2"/>
        <v>568630.1199999999</v>
      </c>
      <c r="J17" s="24">
        <f t="shared" si="2"/>
        <v>516623.27</v>
      </c>
      <c r="K17" s="24">
        <f t="shared" si="2"/>
        <v>675387.11</v>
      </c>
      <c r="L17" s="24">
        <f t="shared" si="2"/>
        <v>623515.69</v>
      </c>
      <c r="M17" s="24">
        <f t="shared" si="2"/>
        <v>321601.37</v>
      </c>
      <c r="N17" s="24">
        <f t="shared" si="2"/>
        <v>158479.09999999998</v>
      </c>
      <c r="O17" s="24">
        <f>O18+O19+O20+O21+O22+O23+O24+O25</f>
        <v>6361060.46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592675.13</v>
      </c>
      <c r="C18" s="30">
        <f t="shared" si="3"/>
        <v>427749.53</v>
      </c>
      <c r="D18" s="30">
        <f t="shared" si="3"/>
        <v>412235.51</v>
      </c>
      <c r="E18" s="30">
        <f t="shared" si="3"/>
        <v>145790.22</v>
      </c>
      <c r="F18" s="30">
        <f t="shared" si="3"/>
        <v>316816.08</v>
      </c>
      <c r="G18" s="30">
        <f t="shared" si="3"/>
        <v>433292.31</v>
      </c>
      <c r="H18" s="30">
        <f t="shared" si="3"/>
        <v>72189.63</v>
      </c>
      <c r="I18" s="30">
        <f t="shared" si="3"/>
        <v>397148.09</v>
      </c>
      <c r="J18" s="30">
        <f t="shared" si="3"/>
        <v>352071.98</v>
      </c>
      <c r="K18" s="30">
        <f t="shared" si="3"/>
        <v>506107.77</v>
      </c>
      <c r="L18" s="30">
        <f t="shared" si="3"/>
        <v>430928.33</v>
      </c>
      <c r="M18" s="30">
        <f t="shared" si="3"/>
        <v>218067.6</v>
      </c>
      <c r="N18" s="30">
        <f t="shared" si="3"/>
        <v>122072.19</v>
      </c>
      <c r="O18" s="30">
        <f aca="true" t="shared" si="4" ref="O18:O25">SUM(B18:N18)</f>
        <v>4427144.37</v>
      </c>
    </row>
    <row r="19" spans="1:23" ht="18.75" customHeight="1">
      <c r="A19" s="26" t="s">
        <v>35</v>
      </c>
      <c r="B19" s="30">
        <f>IF(B15&lt;&gt;0,ROUND((B15-1)*B18,2),0)</f>
        <v>138356.03</v>
      </c>
      <c r="C19" s="30">
        <f aca="true" t="shared" si="5" ref="C19:N19">IF(C15&lt;&gt;0,ROUND((C15-1)*C18,2),0)</f>
        <v>116786.37</v>
      </c>
      <c r="D19" s="30">
        <f t="shared" si="5"/>
        <v>118713.58</v>
      </c>
      <c r="E19" s="30">
        <f t="shared" si="5"/>
        <v>398.75</v>
      </c>
      <c r="F19" s="30">
        <f t="shared" si="5"/>
        <v>162254.49</v>
      </c>
      <c r="G19" s="30">
        <f t="shared" si="5"/>
        <v>225448.41</v>
      </c>
      <c r="H19" s="30">
        <f t="shared" si="5"/>
        <v>46886.44</v>
      </c>
      <c r="I19" s="30">
        <f t="shared" si="5"/>
        <v>116144.11</v>
      </c>
      <c r="J19" s="30">
        <f t="shared" si="5"/>
        <v>127804.64</v>
      </c>
      <c r="K19" s="30">
        <f t="shared" si="5"/>
        <v>110683.37</v>
      </c>
      <c r="L19" s="30">
        <f t="shared" si="5"/>
        <v>132408.2</v>
      </c>
      <c r="M19" s="30">
        <f t="shared" si="5"/>
        <v>67239.72</v>
      </c>
      <c r="N19" s="30">
        <f t="shared" si="5"/>
        <v>22499.42</v>
      </c>
      <c r="O19" s="30">
        <f t="shared" si="4"/>
        <v>1385623.5299999998</v>
      </c>
      <c r="W19" s="62"/>
    </row>
    <row r="20" spans="1:15" ht="18.75" customHeight="1">
      <c r="A20" s="26" t="s">
        <v>36</v>
      </c>
      <c r="B20" s="30">
        <v>29021.15</v>
      </c>
      <c r="C20" s="30">
        <v>23570.67</v>
      </c>
      <c r="D20" s="30">
        <v>14819.73</v>
      </c>
      <c r="E20" s="30">
        <v>5638.05</v>
      </c>
      <c r="F20" s="30">
        <v>14237.01</v>
      </c>
      <c r="G20" s="30">
        <v>22770.68</v>
      </c>
      <c r="H20" s="30">
        <v>2370.11</v>
      </c>
      <c r="I20" s="30">
        <v>18995.25</v>
      </c>
      <c r="J20" s="30">
        <v>16521.02</v>
      </c>
      <c r="K20" s="30">
        <v>23167.4</v>
      </c>
      <c r="L20" s="30">
        <v>24671.08</v>
      </c>
      <c r="M20" s="30">
        <v>10718.73</v>
      </c>
      <c r="N20" s="30">
        <v>5448.34</v>
      </c>
      <c r="O20" s="30">
        <f t="shared" si="4"/>
        <v>211949.22000000003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-146.87</v>
      </c>
      <c r="C22" s="30">
        <v>0</v>
      </c>
      <c r="D22" s="30">
        <v>-3508.6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-1837.07</v>
      </c>
      <c r="K22" s="30">
        <v>-156.2</v>
      </c>
      <c r="L22" s="30">
        <v>0</v>
      </c>
      <c r="M22" s="30">
        <v>0</v>
      </c>
      <c r="N22" s="30">
        <v>0</v>
      </c>
      <c r="O22" s="30">
        <f t="shared" si="4"/>
        <v>-7551.579999999999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49902.48</v>
      </c>
      <c r="C25" s="30">
        <v>20007.72</v>
      </c>
      <c r="D25" s="30">
        <v>25757.98</v>
      </c>
      <c r="E25" s="30">
        <v>7324.79</v>
      </c>
      <c r="F25" s="30">
        <v>22845.67</v>
      </c>
      <c r="G25" s="30">
        <v>34982.68</v>
      </c>
      <c r="H25" s="30">
        <v>7067.45</v>
      </c>
      <c r="I25" s="30">
        <v>34956.73</v>
      </c>
      <c r="J25" s="30">
        <v>20676.76</v>
      </c>
      <c r="K25" s="30">
        <v>34198.83</v>
      </c>
      <c r="L25" s="30">
        <v>34122.14</v>
      </c>
      <c r="M25" s="30">
        <v>24189.38</v>
      </c>
      <c r="N25" s="30">
        <v>7073.21</v>
      </c>
      <c r="O25" s="30">
        <f t="shared" si="4"/>
        <v>323105.82000000007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-75156.76</v>
      </c>
      <c r="C27" s="30">
        <f>+C28+C30+C43+C44+C47-C48</f>
        <v>-75327.2</v>
      </c>
      <c r="D27" s="30">
        <f t="shared" si="6"/>
        <v>-79635.7</v>
      </c>
      <c r="E27" s="30">
        <f t="shared" si="6"/>
        <v>-11187.48</v>
      </c>
      <c r="F27" s="30">
        <f t="shared" si="6"/>
        <v>-39025.86</v>
      </c>
      <c r="G27" s="30">
        <f t="shared" si="6"/>
        <v>-92709.82</v>
      </c>
      <c r="H27" s="30">
        <f t="shared" si="6"/>
        <v>-16849.15</v>
      </c>
      <c r="I27" s="30">
        <f t="shared" si="6"/>
        <v>-70079.53</v>
      </c>
      <c r="J27" s="30">
        <f t="shared" si="6"/>
        <v>-51229.2</v>
      </c>
      <c r="K27" s="30">
        <f t="shared" si="6"/>
        <v>-48554.8</v>
      </c>
      <c r="L27" s="30">
        <f t="shared" si="6"/>
        <v>-39895.5</v>
      </c>
      <c r="M27" s="30">
        <f t="shared" si="6"/>
        <v>-19924.550000000003</v>
      </c>
      <c r="N27" s="30">
        <f t="shared" si="6"/>
        <v>-16764.55</v>
      </c>
      <c r="O27" s="30">
        <f t="shared" si="6"/>
        <v>-636340.1</v>
      </c>
    </row>
    <row r="28" spans="1:15" ht="18.75" customHeight="1">
      <c r="A28" s="26" t="s">
        <v>40</v>
      </c>
      <c r="B28" s="31">
        <f>+B29</f>
        <v>-69929.2</v>
      </c>
      <c r="C28" s="31">
        <f>+C29</f>
        <v>-71412</v>
      </c>
      <c r="D28" s="31">
        <f aca="true" t="shared" si="7" ref="D28:O28">+D29</f>
        <v>-56878.8</v>
      </c>
      <c r="E28" s="31">
        <f t="shared" si="7"/>
        <v>-10137.6</v>
      </c>
      <c r="F28" s="31">
        <f t="shared" si="7"/>
        <v>-35635.6</v>
      </c>
      <c r="G28" s="31">
        <f t="shared" si="7"/>
        <v>-53046.4</v>
      </c>
      <c r="H28" s="31">
        <f t="shared" si="7"/>
        <v>-9358.8</v>
      </c>
      <c r="I28" s="31">
        <f t="shared" si="7"/>
        <v>-66426.8</v>
      </c>
      <c r="J28" s="31">
        <f t="shared" si="7"/>
        <v>-47828</v>
      </c>
      <c r="K28" s="31">
        <f t="shared" si="7"/>
        <v>-44158.4</v>
      </c>
      <c r="L28" s="31">
        <f t="shared" si="7"/>
        <v>-35860</v>
      </c>
      <c r="M28" s="31">
        <f t="shared" si="7"/>
        <v>-17890.4</v>
      </c>
      <c r="N28" s="31">
        <f t="shared" si="7"/>
        <v>-15725.6</v>
      </c>
      <c r="O28" s="31">
        <f t="shared" si="7"/>
        <v>-534287.6000000001</v>
      </c>
    </row>
    <row r="29" spans="1:26" ht="18.75" customHeight="1">
      <c r="A29" s="27" t="s">
        <v>41</v>
      </c>
      <c r="B29" s="16">
        <f>ROUND((-B9)*$G$3,2)</f>
        <v>-69929.2</v>
      </c>
      <c r="C29" s="16">
        <f aca="true" t="shared" si="8" ref="C29:N29">ROUND((-C9)*$G$3,2)</f>
        <v>-71412</v>
      </c>
      <c r="D29" s="16">
        <f t="shared" si="8"/>
        <v>-56878.8</v>
      </c>
      <c r="E29" s="16">
        <f t="shared" si="8"/>
        <v>-10137.6</v>
      </c>
      <c r="F29" s="16">
        <f t="shared" si="8"/>
        <v>-35635.6</v>
      </c>
      <c r="G29" s="16">
        <f t="shared" si="8"/>
        <v>-53046.4</v>
      </c>
      <c r="H29" s="16">
        <f t="shared" si="8"/>
        <v>-9358.8</v>
      </c>
      <c r="I29" s="16">
        <f t="shared" si="8"/>
        <v>-66426.8</v>
      </c>
      <c r="J29" s="16">
        <f t="shared" si="8"/>
        <v>-47828</v>
      </c>
      <c r="K29" s="16">
        <f t="shared" si="8"/>
        <v>-44158.4</v>
      </c>
      <c r="L29" s="16">
        <f t="shared" si="8"/>
        <v>-35860</v>
      </c>
      <c r="M29" s="16">
        <f t="shared" si="8"/>
        <v>-17890.4</v>
      </c>
      <c r="N29" s="16">
        <f t="shared" si="8"/>
        <v>-15725.6</v>
      </c>
      <c r="O29" s="32">
        <f aca="true" t="shared" si="9" ref="O29:O48">SUM(B29:N29)</f>
        <v>-534287.6000000001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-5227.56</v>
      </c>
      <c r="C30" s="31">
        <f aca="true" t="shared" si="10" ref="C30:O30">SUM(C31:C41)</f>
        <v>-3915.2000000000003</v>
      </c>
      <c r="D30" s="31">
        <f t="shared" si="10"/>
        <v>-20038.67</v>
      </c>
      <c r="E30" s="31">
        <f t="shared" si="10"/>
        <v>-1049.8799999999999</v>
      </c>
      <c r="F30" s="31">
        <f t="shared" si="10"/>
        <v>-3390.26</v>
      </c>
      <c r="G30" s="31">
        <f t="shared" si="10"/>
        <v>-4680.74</v>
      </c>
      <c r="H30" s="31">
        <f t="shared" si="10"/>
        <v>-6884.97</v>
      </c>
      <c r="I30" s="31">
        <f t="shared" si="10"/>
        <v>-3652.73</v>
      </c>
      <c r="J30" s="31">
        <f t="shared" si="10"/>
        <v>-3401.2000000000003</v>
      </c>
      <c r="K30" s="31">
        <f t="shared" si="10"/>
        <v>-4396.400000000001</v>
      </c>
      <c r="L30" s="31">
        <f t="shared" si="10"/>
        <v>-4035.4999999999995</v>
      </c>
      <c r="M30" s="31">
        <f t="shared" si="10"/>
        <v>-2034.1499999999999</v>
      </c>
      <c r="N30" s="31">
        <f t="shared" si="10"/>
        <v>-1038.95</v>
      </c>
      <c r="O30" s="31">
        <f t="shared" si="10"/>
        <v>-63746.21000000001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-16309.38</v>
      </c>
      <c r="E31" s="33">
        <v>0</v>
      </c>
      <c r="F31" s="33">
        <v>0</v>
      </c>
      <c r="G31" s="33">
        <v>0</v>
      </c>
      <c r="H31" s="33">
        <v>-6053.81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-22363.19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-6373.8</v>
      </c>
      <c r="C39" s="33">
        <v>-4773.68</v>
      </c>
      <c r="D39" s="33">
        <v>-4547</v>
      </c>
      <c r="E39" s="33">
        <v>-1280.09</v>
      </c>
      <c r="F39" s="33">
        <v>-4133.64</v>
      </c>
      <c r="G39" s="33">
        <v>-5707.08</v>
      </c>
      <c r="H39" s="33">
        <v>-1013.41</v>
      </c>
      <c r="I39" s="33">
        <v>-4453.66</v>
      </c>
      <c r="J39" s="33">
        <v>-4146.97</v>
      </c>
      <c r="K39" s="33">
        <v>-5360.39</v>
      </c>
      <c r="L39" s="33">
        <v>-4920.36</v>
      </c>
      <c r="M39" s="33">
        <v>-2480.18</v>
      </c>
      <c r="N39" s="33">
        <v>-1266.76</v>
      </c>
      <c r="O39" s="33">
        <f t="shared" si="9"/>
        <v>-50457.020000000004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1146.24</v>
      </c>
      <c r="C41" s="33">
        <v>858.48</v>
      </c>
      <c r="D41" s="33">
        <v>817.71</v>
      </c>
      <c r="E41" s="33">
        <v>230.21</v>
      </c>
      <c r="F41" s="33">
        <v>743.38</v>
      </c>
      <c r="G41" s="33">
        <v>1026.34</v>
      </c>
      <c r="H41" s="33">
        <v>182.25</v>
      </c>
      <c r="I41" s="33">
        <v>800.93</v>
      </c>
      <c r="J41" s="33">
        <v>745.77</v>
      </c>
      <c r="K41" s="33">
        <v>963.99</v>
      </c>
      <c r="L41" s="33">
        <v>884.86</v>
      </c>
      <c r="M41" s="33">
        <v>446.03</v>
      </c>
      <c r="N41" s="33">
        <v>227.81</v>
      </c>
      <c r="O41" s="33">
        <f>SUM(B41:N41)</f>
        <v>9074.000000000002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-2718.23</v>
      </c>
      <c r="E43" s="35">
        <v>0</v>
      </c>
      <c r="F43" s="35">
        <v>0</v>
      </c>
      <c r="G43" s="35">
        <v>0</v>
      </c>
      <c r="H43" s="35">
        <v>-605.38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-3323.61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737423.04</v>
      </c>
      <c r="C46" s="36">
        <f t="shared" si="11"/>
        <v>515558.97000000003</v>
      </c>
      <c r="D46" s="36">
        <f t="shared" si="11"/>
        <v>489768.4399999999</v>
      </c>
      <c r="E46" s="36">
        <f t="shared" si="11"/>
        <v>149350.27</v>
      </c>
      <c r="F46" s="36">
        <f t="shared" si="11"/>
        <v>478366.46</v>
      </c>
      <c r="G46" s="36">
        <f t="shared" si="11"/>
        <v>625170.2</v>
      </c>
      <c r="H46" s="36">
        <f t="shared" si="11"/>
        <v>111294.45000000001</v>
      </c>
      <c r="I46" s="36">
        <f t="shared" si="11"/>
        <v>498550.58999999985</v>
      </c>
      <c r="J46" s="36">
        <f t="shared" si="11"/>
        <v>465394.07</v>
      </c>
      <c r="K46" s="36">
        <f t="shared" si="11"/>
        <v>626832.3099999999</v>
      </c>
      <c r="L46" s="36">
        <f t="shared" si="11"/>
        <v>583620.19</v>
      </c>
      <c r="M46" s="36">
        <f t="shared" si="11"/>
        <v>301676.82</v>
      </c>
      <c r="N46" s="36">
        <f t="shared" si="11"/>
        <v>141714.55</v>
      </c>
      <c r="O46" s="36">
        <f>SUM(B46:N46)</f>
        <v>5724720.36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-153153.31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-153153.31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-118170.63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-118170.63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737423.03</v>
      </c>
      <c r="C52" s="51">
        <f t="shared" si="12"/>
        <v>515558.97000000003</v>
      </c>
      <c r="D52" s="51">
        <f t="shared" si="12"/>
        <v>489768.44</v>
      </c>
      <c r="E52" s="51">
        <f t="shared" si="12"/>
        <v>149350.27</v>
      </c>
      <c r="F52" s="51">
        <f t="shared" si="12"/>
        <v>478366.45</v>
      </c>
      <c r="G52" s="51">
        <f t="shared" si="12"/>
        <v>625170.21</v>
      </c>
      <c r="H52" s="51">
        <f t="shared" si="12"/>
        <v>111294.45</v>
      </c>
      <c r="I52" s="51">
        <f t="shared" si="12"/>
        <v>498550.59</v>
      </c>
      <c r="J52" s="51">
        <f t="shared" si="12"/>
        <v>465394.07</v>
      </c>
      <c r="K52" s="51">
        <f t="shared" si="12"/>
        <v>626832.32</v>
      </c>
      <c r="L52" s="51">
        <f t="shared" si="12"/>
        <v>583620.19</v>
      </c>
      <c r="M52" s="51">
        <f t="shared" si="12"/>
        <v>301676.82</v>
      </c>
      <c r="N52" s="51">
        <f t="shared" si="12"/>
        <v>141714.55</v>
      </c>
      <c r="O52" s="36">
        <f t="shared" si="12"/>
        <v>5724720.36</v>
      </c>
      <c r="Q52"/>
    </row>
    <row r="53" spans="1:18" ht="18.75" customHeight="1">
      <c r="A53" s="26" t="s">
        <v>57</v>
      </c>
      <c r="B53" s="51">
        <v>605556.59</v>
      </c>
      <c r="C53" s="51">
        <v>369123.58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974680.1699999999</v>
      </c>
      <c r="P53"/>
      <c r="Q53"/>
      <c r="R53" s="43"/>
    </row>
    <row r="54" spans="1:16" ht="18.75" customHeight="1">
      <c r="A54" s="26" t="s">
        <v>58</v>
      </c>
      <c r="B54" s="51">
        <v>131866.44</v>
      </c>
      <c r="C54" s="51">
        <v>146435.39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278301.83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489768.44</v>
      </c>
      <c r="E55" s="52">
        <v>0</v>
      </c>
      <c r="F55" s="52">
        <v>0</v>
      </c>
      <c r="G55" s="52">
        <v>0</v>
      </c>
      <c r="H55" s="51">
        <v>111294.45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601062.89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149350.27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149350.27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478366.45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478366.45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625170.21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625170.21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498550.59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498550.59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465394.07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465394.07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626832.32</v>
      </c>
      <c r="L61" s="31">
        <v>583620.19</v>
      </c>
      <c r="M61" s="52">
        <v>0</v>
      </c>
      <c r="N61" s="52">
        <v>0</v>
      </c>
      <c r="O61" s="36">
        <f t="shared" si="13"/>
        <v>1210452.5099999998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301676.82</v>
      </c>
      <c r="N62" s="52">
        <v>0</v>
      </c>
      <c r="O62" s="36">
        <f t="shared" si="13"/>
        <v>301676.82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141714.55</v>
      </c>
      <c r="O63" s="55">
        <f t="shared" si="13"/>
        <v>141714.55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2021-12-03T19:05:00Z</dcterms:modified>
  <cp:category/>
  <cp:version/>
  <cp:contentType/>
  <cp:contentStatus/>
</cp:coreProperties>
</file>