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<sst xmlns="http://schemas.openxmlformats.org/spreadsheetml/2006/main" count="81" uniqueCount="78">
  <si>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</si>
  <si>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</si>
  <si>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</si>
  <si>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</si>
  <si>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</si>
  <si>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</si>
  <si>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</si>
  <si>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</si>
  <si>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</si>
  <si>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</si>
  <si>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</si>
  <si>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</si>
  <si>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</si>
  <si>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</si>
  <si>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</si>
  <si>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</si>
  <si>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</si>
  <si>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</si>
  <si>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</si>
  <si>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</si>
  <si>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</si>
  <si>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</si>
  <si>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</si>
  <si>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</si>
  <si>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</si>
  <si>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</si>
  <si>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</si>
  <si>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</si>
  <si>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</si>
  <si>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</si>
  <si>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</si>
  <si>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</si>
  <si>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</si>
  <si>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</si>
  <si>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</si>
  <si>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</si>
  <si>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</si>
  <si>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</si>
  <si>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</si>
  <si>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</si>
  <si>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</si>
  <si>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</si>
  <si>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</si>
  <si>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</si>
  <si>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</si>
  <si>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</si>
  <si>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</si>
  <si>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</si>
  <si>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</si>
  <si>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</si>
  <si>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</si>
  <si>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</si>
  <si>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</si>
  <si>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</si>
  <si>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</si>
  <si>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</si>
  <si>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</si>
  <si>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</si>
  <si>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</si>
  <si>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</si>
  <si>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</si>
  <si>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</si>
  <si>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</si>
  <si>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</si>
  <si>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</si>
  <si>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</si>
  <si>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</si>
  <si>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</si>
  <si>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</si>
  <si>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</si>
  <si>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</si>
  <si>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</si>
  <si>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</si>
  <si>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26/11/21 - VENCIMENTO 03/12/21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</si>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</sst>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378731</v>
      </c>
      <c r="C7" s="9">
        <f t="shared" si="0"/>
        <v>271172</v>
      </c>
      <c r="D7" s="9">
        <f t="shared" si="0"/>
        <v>273372</v>
      </c>
      <c r="E7" s="9">
        <f t="shared" si="0"/>
        <v>60739</v>
      </c>
      <c r="F7" s="9">
        <f t="shared" si="0"/>
        <v>207453</v>
      </c>
      <c r="G7" s="9">
        <f t="shared" si="0"/>
        <v>347460</v>
      </c>
      <c r="H7" s="9">
        <f t="shared" si="0"/>
        <v>46464</v>
      </c>
      <c r="I7" s="9">
        <f t="shared" si="0"/>
        <v>260261</v>
      </c>
      <c r="J7" s="9">
        <f t="shared" si="0"/>
        <v>211833</v>
      </c>
      <c r="K7" s="9">
        <f t="shared" si="0"/>
        <v>336363</v>
      </c>
      <c r="L7" s="9">
        <f t="shared" si="0"/>
        <v>248147</v>
      </c>
      <c r="M7" s="9">
        <f t="shared" si="0"/>
        <v>122244</v>
      </c>
      <c r="N7" s="9">
        <f t="shared" si="0"/>
        <v>77395</v>
      </c>
      <c r="O7" s="9">
        <f t="shared" si="0"/>
        <v>2841634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17524</v>
      </c>
      <c r="C8" s="11">
        <f t="shared" si="1"/>
        <v>18174</v>
      </c>
      <c r="D8" s="11">
        <f t="shared" si="1"/>
        <v>12699</v>
      </c>
      <c r="E8" s="11">
        <f t="shared" si="1"/>
        <v>2705</v>
      </c>
      <c r="F8" s="11">
        <f t="shared" si="1"/>
        <v>9279</v>
      </c>
      <c r="G8" s="11">
        <f t="shared" si="1"/>
        <v>14418</v>
      </c>
      <c r="H8" s="11">
        <f t="shared" si="1"/>
        <v>2733</v>
      </c>
      <c r="I8" s="11">
        <f t="shared" si="1"/>
        <v>17179</v>
      </c>
      <c r="J8" s="11">
        <f t="shared" si="1"/>
        <v>11805</v>
      </c>
      <c r="K8" s="11">
        <f t="shared" si="1"/>
        <v>10701</v>
      </c>
      <c r="L8" s="11">
        <f t="shared" si="1"/>
        <v>8387</v>
      </c>
      <c r="M8" s="11">
        <f t="shared" si="1"/>
        <v>5467</v>
      </c>
      <c r="N8" s="11">
        <f t="shared" si="1"/>
        <v>4745</v>
      </c>
      <c r="O8" s="11">
        <f t="shared" si="1"/>
        <v>135816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17524</v>
      </c>
      <c r="C9" s="11">
        <v>18174</v>
      </c>
      <c r="D9" s="11">
        <v>12699</v>
      </c>
      <c r="E9" s="11">
        <v>2705</v>
      </c>
      <c r="F9" s="11">
        <v>9279</v>
      </c>
      <c r="G9" s="11">
        <v>14418</v>
      </c>
      <c r="H9" s="11">
        <v>2733</v>
      </c>
      <c r="I9" s="11">
        <v>17174</v>
      </c>
      <c r="J9" s="11">
        <v>11805</v>
      </c>
      <c r="K9" s="11">
        <v>10687</v>
      </c>
      <c r="L9" s="11">
        <v>8387</v>
      </c>
      <c r="M9" s="11">
        <v>5456</v>
      </c>
      <c r="N9" s="11">
        <v>4729</v>
      </c>
      <c r="O9" s="11">
        <f>SUM(B9:N9)</f>
        <v>135770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5</v>
      </c>
      <c r="J10" s="13">
        <v>0</v>
      </c>
      <c r="K10" s="13">
        <v>14</v>
      </c>
      <c r="L10" s="13">
        <v>0</v>
      </c>
      <c r="M10" s="13">
        <v>11</v>
      </c>
      <c r="N10" s="13">
        <v>16</v>
      </c>
      <c r="O10" s="11">
        <f>SUM(B10:N10)</f>
        <v>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361207</v>
      </c>
      <c r="C11" s="13">
        <v>252998</v>
      </c>
      <c r="D11" s="13">
        <v>260673</v>
      </c>
      <c r="E11" s="13">
        <v>58034</v>
      </c>
      <c r="F11" s="13">
        <v>198174</v>
      </c>
      <c r="G11" s="13">
        <v>333042</v>
      </c>
      <c r="H11" s="13">
        <v>43731</v>
      </c>
      <c r="I11" s="13">
        <v>243082</v>
      </c>
      <c r="J11" s="13">
        <v>200028</v>
      </c>
      <c r="K11" s="13">
        <v>325662</v>
      </c>
      <c r="L11" s="13">
        <v>239760</v>
      </c>
      <c r="M11" s="13">
        <v>116777</v>
      </c>
      <c r="N11" s="13">
        <v>72650</v>
      </c>
      <c r="O11" s="11">
        <f>SUM(B11:N11)</f>
        <v>2705818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1.237396623611369</v>
      </c>
      <c r="C15" s="19">
        <v>1.254343401583233</v>
      </c>
      <c r="D15" s="19">
        <v>1.220186967663209</v>
      </c>
      <c r="E15" s="19">
        <v>0.99490123967664</v>
      </c>
      <c r="F15" s="19">
        <v>1.462908431392643</v>
      </c>
      <c r="G15" s="19">
        <v>1.515017561878201</v>
      </c>
      <c r="H15" s="19">
        <v>1.69573739250699</v>
      </c>
      <c r="I15" s="19">
        <v>1.295304738842976</v>
      </c>
      <c r="J15" s="19">
        <v>1.386565301420003</v>
      </c>
      <c r="K15" s="19">
        <v>1.188390251181081</v>
      </c>
      <c r="L15" s="19">
        <v>1.286177845805114</v>
      </c>
      <c r="M15" s="19">
        <v>1.275751289420942</v>
      </c>
      <c r="N15" s="19">
        <v>1.184312381454869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1141277.2999999998</v>
      </c>
      <c r="C17" s="24">
        <f aca="true" t="shared" si="2" ref="C17:N17">C18+C19+C20+C21+C22+C23+C24+C25</f>
        <v>836381.54</v>
      </c>
      <c r="D17" s="24">
        <f t="shared" si="2"/>
        <v>716533.11</v>
      </c>
      <c r="E17" s="24">
        <f t="shared" si="2"/>
        <v>225111.33000000002</v>
      </c>
      <c r="F17" s="24">
        <f t="shared" si="2"/>
        <v>756713.0299999999</v>
      </c>
      <c r="G17" s="24">
        <f t="shared" si="2"/>
        <v>1085289.9799999997</v>
      </c>
      <c r="H17" s="24">
        <f t="shared" si="2"/>
        <v>214097.73</v>
      </c>
      <c r="I17" s="24">
        <f t="shared" si="2"/>
        <v>831049.4999999999</v>
      </c>
      <c r="J17" s="24">
        <f t="shared" si="2"/>
        <v>721062.15</v>
      </c>
      <c r="K17" s="24">
        <f t="shared" si="2"/>
        <v>941534.32</v>
      </c>
      <c r="L17" s="24">
        <f t="shared" si="2"/>
        <v>860657.62</v>
      </c>
      <c r="M17" s="24">
        <f t="shared" si="2"/>
        <v>485823.77</v>
      </c>
      <c r="N17" s="24">
        <f t="shared" si="2"/>
        <v>254149.78999999998</v>
      </c>
      <c r="O17" s="24">
        <f>O18+O19+O20+O21+O22+O23+O24+O25</f>
        <v>9069681.169999998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843699.05</v>
      </c>
      <c r="C18" s="30">
        <f t="shared" si="3"/>
        <v>624048.12</v>
      </c>
      <c r="D18" s="30">
        <f t="shared" si="3"/>
        <v>551719.37</v>
      </c>
      <c r="E18" s="30">
        <f t="shared" si="3"/>
        <v>209415.92</v>
      </c>
      <c r="F18" s="30">
        <f t="shared" si="3"/>
        <v>485294.8</v>
      </c>
      <c r="G18" s="30">
        <f t="shared" si="3"/>
        <v>668756.26</v>
      </c>
      <c r="H18" s="30">
        <f t="shared" si="3"/>
        <v>120072.27</v>
      </c>
      <c r="I18" s="30">
        <f t="shared" si="3"/>
        <v>594722.41</v>
      </c>
      <c r="J18" s="30">
        <f t="shared" si="3"/>
        <v>486855.78</v>
      </c>
      <c r="K18" s="30">
        <f t="shared" si="3"/>
        <v>730748.62</v>
      </c>
      <c r="L18" s="30">
        <f t="shared" si="3"/>
        <v>613816.42</v>
      </c>
      <c r="M18" s="30">
        <f t="shared" si="3"/>
        <v>348933.27</v>
      </c>
      <c r="N18" s="30">
        <f t="shared" si="3"/>
        <v>199547.53</v>
      </c>
      <c r="O18" s="30">
        <f aca="true" t="shared" si="4" ref="O18:O25">SUM(B18:N18)</f>
        <v>6477629.819999999</v>
      </c>
    </row>
    <row r="19" spans="1:23" ht="18.75" customHeight="1">
      <c r="A19" s="26" t="s">
        <v>35</v>
      </c>
      <c r="B19" s="30">
        <f>IF(B15&lt;&gt;0,ROUND((B15-1)*B18,2),0)</f>
        <v>200291.31</v>
      </c>
      <c r="C19" s="30">
        <f aca="true" t="shared" si="5" ref="C19:N19">IF(C15&lt;&gt;0,ROUND((C15-1)*C18,2),0)</f>
        <v>158722.52</v>
      </c>
      <c r="D19" s="30">
        <f t="shared" si="5"/>
        <v>121481.42</v>
      </c>
      <c r="E19" s="30">
        <f t="shared" si="5"/>
        <v>-1067.76</v>
      </c>
      <c r="F19" s="30">
        <f t="shared" si="5"/>
        <v>224647.05</v>
      </c>
      <c r="G19" s="30">
        <f t="shared" si="5"/>
        <v>344421.22</v>
      </c>
      <c r="H19" s="30">
        <f t="shared" si="5"/>
        <v>83538.77</v>
      </c>
      <c r="I19" s="30">
        <f t="shared" si="5"/>
        <v>175624.35</v>
      </c>
      <c r="J19" s="30">
        <f t="shared" si="5"/>
        <v>188201.55</v>
      </c>
      <c r="K19" s="30">
        <f t="shared" si="5"/>
        <v>137665.92</v>
      </c>
      <c r="L19" s="30">
        <f t="shared" si="5"/>
        <v>175660.66</v>
      </c>
      <c r="M19" s="30">
        <f t="shared" si="5"/>
        <v>96218.8</v>
      </c>
      <c r="N19" s="30">
        <f t="shared" si="5"/>
        <v>36779.08</v>
      </c>
      <c r="O19" s="30">
        <f t="shared" si="4"/>
        <v>1942184.89</v>
      </c>
      <c r="W19" s="62"/>
    </row>
    <row r="20" spans="1:15" ht="18.75" customHeight="1">
      <c r="A20" s="26" t="s">
        <v>36</v>
      </c>
      <c r="B20" s="30">
        <v>44759.45</v>
      </c>
      <c r="C20" s="30">
        <v>30831.3</v>
      </c>
      <c r="D20" s="30">
        <v>19697</v>
      </c>
      <c r="E20" s="30">
        <v>8052.44</v>
      </c>
      <c r="F20" s="30">
        <v>22686.44</v>
      </c>
      <c r="G20" s="30">
        <v>35743.88</v>
      </c>
      <c r="H20" s="30">
        <v>3789.27</v>
      </c>
      <c r="I20" s="30">
        <v>24360.07</v>
      </c>
      <c r="J20" s="30">
        <v>25779.19</v>
      </c>
      <c r="K20" s="30">
        <v>37691.21</v>
      </c>
      <c r="L20" s="30">
        <v>35672.46</v>
      </c>
      <c r="M20" s="30">
        <v>15096.38</v>
      </c>
      <c r="N20" s="30">
        <v>9364.03</v>
      </c>
      <c r="O20" s="30">
        <f t="shared" si="4"/>
        <v>313523.12000000005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-146.87</v>
      </c>
      <c r="C22" s="30">
        <v>0</v>
      </c>
      <c r="D22" s="30">
        <v>-3508.6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-1837.07</v>
      </c>
      <c r="K22" s="30">
        <v>-156.2</v>
      </c>
      <c r="L22" s="30">
        <v>0</v>
      </c>
      <c r="M22" s="30">
        <v>0</v>
      </c>
      <c r="N22" s="30">
        <v>0</v>
      </c>
      <c r="O22" s="30">
        <f t="shared" si="4"/>
        <v>-7551.579999999999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49902.48</v>
      </c>
      <c r="C25" s="30">
        <v>20007.72</v>
      </c>
      <c r="D25" s="30">
        <v>25757.98</v>
      </c>
      <c r="E25" s="30">
        <v>7324.79</v>
      </c>
      <c r="F25" s="30">
        <v>22845.67</v>
      </c>
      <c r="G25" s="30">
        <v>34982.68</v>
      </c>
      <c r="H25" s="30">
        <v>7067.45</v>
      </c>
      <c r="I25" s="30">
        <v>34956.73</v>
      </c>
      <c r="J25" s="30">
        <v>20676.76</v>
      </c>
      <c r="K25" s="30">
        <v>34198.83</v>
      </c>
      <c r="L25" s="30">
        <v>34122.14</v>
      </c>
      <c r="M25" s="30">
        <v>24189.38</v>
      </c>
      <c r="N25" s="30">
        <v>7073.21</v>
      </c>
      <c r="O25" s="30">
        <f t="shared" si="4"/>
        <v>323105.82000000007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-113697.04000000001</v>
      </c>
      <c r="C27" s="30">
        <f>+C28+C30+C43+C44+C47-C48</f>
        <v>-103718.24</v>
      </c>
      <c r="D27" s="30">
        <f t="shared" si="6"/>
        <v>-83071.16</v>
      </c>
      <c r="E27" s="30">
        <f t="shared" si="6"/>
        <v>-20402.559999999998</v>
      </c>
      <c r="F27" s="30">
        <f t="shared" si="6"/>
        <v>-94631.85</v>
      </c>
      <c r="G27" s="30">
        <f t="shared" si="6"/>
        <v>-130800.5</v>
      </c>
      <c r="H27" s="30">
        <f t="shared" si="6"/>
        <v>-24319.58</v>
      </c>
      <c r="I27" s="30">
        <f t="shared" si="6"/>
        <v>-99039.12000000001</v>
      </c>
      <c r="J27" s="30">
        <f t="shared" si="6"/>
        <v>-67588</v>
      </c>
      <c r="K27" s="30">
        <f t="shared" si="6"/>
        <v>-83872.70000000001</v>
      </c>
      <c r="L27" s="30">
        <f t="shared" si="6"/>
        <v>-84399.38</v>
      </c>
      <c r="M27" s="30">
        <f t="shared" si="6"/>
        <v>-32414.9</v>
      </c>
      <c r="N27" s="30">
        <f t="shared" si="6"/>
        <v>-27987.85</v>
      </c>
      <c r="O27" s="30">
        <f t="shared" si="6"/>
        <v>-965942.8799999999</v>
      </c>
    </row>
    <row r="28" spans="1:15" ht="18.75" customHeight="1">
      <c r="A28" s="26" t="s">
        <v>40</v>
      </c>
      <c r="B28" s="31">
        <f>+B29</f>
        <v>-77105.6</v>
      </c>
      <c r="C28" s="31">
        <f>+C29</f>
        <v>-79965.6</v>
      </c>
      <c r="D28" s="31">
        <f aca="true" t="shared" si="7" ref="D28:O28">+D29</f>
        <v>-55875.6</v>
      </c>
      <c r="E28" s="31">
        <f t="shared" si="7"/>
        <v>-11902</v>
      </c>
      <c r="F28" s="31">
        <f t="shared" si="7"/>
        <v>-40827.6</v>
      </c>
      <c r="G28" s="31">
        <f t="shared" si="7"/>
        <v>-63439.2</v>
      </c>
      <c r="H28" s="31">
        <f t="shared" si="7"/>
        <v>-12025.2</v>
      </c>
      <c r="I28" s="31">
        <f t="shared" si="7"/>
        <v>-75565.6</v>
      </c>
      <c r="J28" s="31">
        <f t="shared" si="7"/>
        <v>-51942</v>
      </c>
      <c r="K28" s="31">
        <f t="shared" si="7"/>
        <v>-47022.8</v>
      </c>
      <c r="L28" s="31">
        <f t="shared" si="7"/>
        <v>-36902.8</v>
      </c>
      <c r="M28" s="31">
        <f t="shared" si="7"/>
        <v>-24006.4</v>
      </c>
      <c r="N28" s="31">
        <f t="shared" si="7"/>
        <v>-20807.6</v>
      </c>
      <c r="O28" s="31">
        <f t="shared" si="7"/>
        <v>-597388</v>
      </c>
    </row>
    <row r="29" spans="1:26" ht="18.75" customHeight="1">
      <c r="A29" s="27" t="s">
        <v>41</v>
      </c>
      <c r="B29" s="16">
        <f>ROUND((-B9)*$G$3,2)</f>
        <v>-77105.6</v>
      </c>
      <c r="C29" s="16">
        <f aca="true" t="shared" si="8" ref="C29:N29">ROUND((-C9)*$G$3,2)</f>
        <v>-79965.6</v>
      </c>
      <c r="D29" s="16">
        <f t="shared" si="8"/>
        <v>-55875.6</v>
      </c>
      <c r="E29" s="16">
        <f t="shared" si="8"/>
        <v>-11902</v>
      </c>
      <c r="F29" s="16">
        <f t="shared" si="8"/>
        <v>-40827.6</v>
      </c>
      <c r="G29" s="16">
        <f t="shared" si="8"/>
        <v>-63439.2</v>
      </c>
      <c r="H29" s="16">
        <f t="shared" si="8"/>
        <v>-12025.2</v>
      </c>
      <c r="I29" s="16">
        <f t="shared" si="8"/>
        <v>-75565.6</v>
      </c>
      <c r="J29" s="16">
        <f t="shared" si="8"/>
        <v>-51942</v>
      </c>
      <c r="K29" s="16">
        <f t="shared" si="8"/>
        <v>-47022.8</v>
      </c>
      <c r="L29" s="16">
        <f t="shared" si="8"/>
        <v>-36902.8</v>
      </c>
      <c r="M29" s="16">
        <f t="shared" si="8"/>
        <v>-24006.4</v>
      </c>
      <c r="N29" s="16">
        <f t="shared" si="8"/>
        <v>-20807.6</v>
      </c>
      <c r="O29" s="32">
        <f aca="true" t="shared" si="9" ref="O29:O48">SUM(B29:N29)</f>
        <v>-597388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-36591.44</v>
      </c>
      <c r="C30" s="31">
        <f aca="true" t="shared" si="10" ref="C30:O30">SUM(C31:C41)</f>
        <v>-23752.64</v>
      </c>
      <c r="D30" s="31">
        <f t="shared" si="10"/>
        <v>-23741.68</v>
      </c>
      <c r="E30" s="31">
        <f t="shared" si="10"/>
        <v>-8500.56</v>
      </c>
      <c r="F30" s="31">
        <f t="shared" si="10"/>
        <v>-53804.25</v>
      </c>
      <c r="G30" s="31">
        <f t="shared" si="10"/>
        <v>-32378.620000000006</v>
      </c>
      <c r="H30" s="31">
        <f t="shared" si="10"/>
        <v>-11259.23</v>
      </c>
      <c r="I30" s="31">
        <f t="shared" si="10"/>
        <v>-23473.52</v>
      </c>
      <c r="J30" s="31">
        <f t="shared" si="10"/>
        <v>-15646</v>
      </c>
      <c r="K30" s="31">
        <f t="shared" si="10"/>
        <v>-36849.9</v>
      </c>
      <c r="L30" s="31">
        <f t="shared" si="10"/>
        <v>-47496.58</v>
      </c>
      <c r="M30" s="31">
        <f t="shared" si="10"/>
        <v>-8408.5</v>
      </c>
      <c r="N30" s="31">
        <f t="shared" si="10"/>
        <v>-7180.250000000001</v>
      </c>
      <c r="O30" s="31">
        <f t="shared" si="10"/>
        <v>-329083.1699999999</v>
      </c>
    </row>
    <row r="31" spans="1:26" ht="18.75" customHeight="1">
      <c r="A31" s="27" t="s">
        <v>43</v>
      </c>
      <c r="B31" s="33">
        <v>-31823.2</v>
      </c>
      <c r="C31" s="33">
        <v>-20187.4</v>
      </c>
      <c r="D31" s="33">
        <v>-20723.25</v>
      </c>
      <c r="E31" s="33">
        <v>-7549.1</v>
      </c>
      <c r="F31" s="33">
        <v>-50599.91</v>
      </c>
      <c r="G31" s="33">
        <v>-27796.31</v>
      </c>
      <c r="H31" s="33">
        <v>-10351.51</v>
      </c>
      <c r="I31" s="33">
        <v>-19995.77</v>
      </c>
      <c r="J31" s="33">
        <v>-12583.83</v>
      </c>
      <c r="K31" s="33">
        <v>-32890.95</v>
      </c>
      <c r="L31" s="33">
        <v>-43887.6</v>
      </c>
      <c r="M31" s="33">
        <v>-6396.22</v>
      </c>
      <c r="N31" s="33">
        <v>-6119.43</v>
      </c>
      <c r="O31" s="33">
        <f t="shared" si="9"/>
        <v>-290904.4799999999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-5813.76</v>
      </c>
      <c r="C39" s="33">
        <v>-4346.98</v>
      </c>
      <c r="D39" s="33">
        <v>-3680.27</v>
      </c>
      <c r="E39" s="33">
        <v>-1160.08</v>
      </c>
      <c r="F39" s="33">
        <v>-3906.95</v>
      </c>
      <c r="G39" s="33">
        <v>-5587.07</v>
      </c>
      <c r="H39" s="33">
        <v>-1106.75</v>
      </c>
      <c r="I39" s="33">
        <v>-4240.31</v>
      </c>
      <c r="J39" s="33">
        <v>-3733.61</v>
      </c>
      <c r="K39" s="33">
        <v>-4827.02</v>
      </c>
      <c r="L39" s="33">
        <v>-4400.32</v>
      </c>
      <c r="M39" s="33">
        <v>-2453.51</v>
      </c>
      <c r="N39" s="33">
        <v>-1293.43</v>
      </c>
      <c r="O39" s="33">
        <f t="shared" si="9"/>
        <v>-46550.060000000005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1045.52</v>
      </c>
      <c r="C41" s="33">
        <v>781.74</v>
      </c>
      <c r="D41" s="33">
        <v>661.84</v>
      </c>
      <c r="E41" s="33">
        <v>208.62</v>
      </c>
      <c r="F41" s="33">
        <v>702.61</v>
      </c>
      <c r="G41" s="33">
        <v>1004.76</v>
      </c>
      <c r="H41" s="33">
        <v>199.03</v>
      </c>
      <c r="I41" s="33">
        <v>762.56</v>
      </c>
      <c r="J41" s="33">
        <v>671.44</v>
      </c>
      <c r="K41" s="33">
        <v>868.07</v>
      </c>
      <c r="L41" s="33">
        <v>791.34</v>
      </c>
      <c r="M41" s="33">
        <v>441.23</v>
      </c>
      <c r="N41" s="33">
        <v>232.61</v>
      </c>
      <c r="O41" s="33">
        <f>SUM(B41:N41)</f>
        <v>8371.37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-3453.88</v>
      </c>
      <c r="E43" s="35">
        <v>0</v>
      </c>
      <c r="F43" s="35">
        <v>0</v>
      </c>
      <c r="G43" s="35">
        <v>0</v>
      </c>
      <c r="H43" s="35">
        <v>-1035.15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-4489.030000000001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1027580.2599999998</v>
      </c>
      <c r="C46" s="36">
        <f t="shared" si="11"/>
        <v>732663.3</v>
      </c>
      <c r="D46" s="36">
        <f t="shared" si="11"/>
        <v>633461.95</v>
      </c>
      <c r="E46" s="36">
        <f t="shared" si="11"/>
        <v>204708.77000000002</v>
      </c>
      <c r="F46" s="36">
        <f t="shared" si="11"/>
        <v>662081.1799999999</v>
      </c>
      <c r="G46" s="36">
        <f t="shared" si="11"/>
        <v>954489.4799999997</v>
      </c>
      <c r="H46" s="36">
        <f t="shared" si="11"/>
        <v>189778.15000000002</v>
      </c>
      <c r="I46" s="36">
        <f t="shared" si="11"/>
        <v>732010.3799999999</v>
      </c>
      <c r="J46" s="36">
        <f t="shared" si="11"/>
        <v>653474.15</v>
      </c>
      <c r="K46" s="36">
        <f t="shared" si="11"/>
        <v>857661.6199999999</v>
      </c>
      <c r="L46" s="36">
        <f t="shared" si="11"/>
        <v>776258.24</v>
      </c>
      <c r="M46" s="36">
        <f t="shared" si="11"/>
        <v>453408.87</v>
      </c>
      <c r="N46" s="36">
        <f t="shared" si="11"/>
        <v>226161.93999999997</v>
      </c>
      <c r="O46" s="36">
        <f>SUM(B46:N46)</f>
        <v>8103738.290000001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-188135.99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-188135.99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-153153.31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-153153.31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1027580.25</v>
      </c>
      <c r="C52" s="51">
        <f t="shared" si="12"/>
        <v>732663.31</v>
      </c>
      <c r="D52" s="51">
        <f t="shared" si="12"/>
        <v>633461.95</v>
      </c>
      <c r="E52" s="51">
        <f t="shared" si="12"/>
        <v>204708.77</v>
      </c>
      <c r="F52" s="51">
        <f t="shared" si="12"/>
        <v>662081.19</v>
      </c>
      <c r="G52" s="51">
        <f t="shared" si="12"/>
        <v>954489.48</v>
      </c>
      <c r="H52" s="51">
        <f t="shared" si="12"/>
        <v>189778.15</v>
      </c>
      <c r="I52" s="51">
        <f t="shared" si="12"/>
        <v>732010.37</v>
      </c>
      <c r="J52" s="51">
        <f t="shared" si="12"/>
        <v>653474.16</v>
      </c>
      <c r="K52" s="51">
        <f t="shared" si="12"/>
        <v>857661.61</v>
      </c>
      <c r="L52" s="51">
        <f t="shared" si="12"/>
        <v>776258.24</v>
      </c>
      <c r="M52" s="51">
        <f t="shared" si="12"/>
        <v>453408.87</v>
      </c>
      <c r="N52" s="51">
        <f t="shared" si="12"/>
        <v>226161.94</v>
      </c>
      <c r="O52" s="36">
        <f t="shared" si="12"/>
        <v>8103738.290000001</v>
      </c>
      <c r="Q52"/>
    </row>
    <row r="53" spans="1:18" ht="18.75" customHeight="1">
      <c r="A53" s="26" t="s">
        <v>57</v>
      </c>
      <c r="B53" s="51">
        <v>840061.65</v>
      </c>
      <c r="C53" s="51">
        <v>522073.58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1362135.23</v>
      </c>
      <c r="P53"/>
      <c r="Q53"/>
      <c r="R53" s="43"/>
    </row>
    <row r="54" spans="1:16" ht="18.75" customHeight="1">
      <c r="A54" s="26" t="s">
        <v>58</v>
      </c>
      <c r="B54" s="51">
        <v>187518.6</v>
      </c>
      <c r="C54" s="51">
        <v>210589.73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398108.33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633461.95</v>
      </c>
      <c r="E55" s="52">
        <v>0</v>
      </c>
      <c r="F55" s="52">
        <v>0</v>
      </c>
      <c r="G55" s="52">
        <v>0</v>
      </c>
      <c r="H55" s="51">
        <v>189778.15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823240.1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204708.77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204708.77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662081.19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662081.19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954489.48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954489.48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732010.37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732010.37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653474.16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653474.16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857661.61</v>
      </c>
      <c r="L61" s="31">
        <v>776258.24</v>
      </c>
      <c r="M61" s="52">
        <v>0</v>
      </c>
      <c r="N61" s="52">
        <v>0</v>
      </c>
      <c r="O61" s="36">
        <f t="shared" si="13"/>
        <v>1633919.85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453408.87</v>
      </c>
      <c r="N62" s="52">
        <v>0</v>
      </c>
      <c r="O62" s="36">
        <f t="shared" si="13"/>
        <v>453408.87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226161.94</v>
      </c>
      <c r="O63" s="55">
        <f t="shared" si="13"/>
        <v>226161.94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2021-12-03T19:03:23Z</dcterms:modified>
  <cp:category/>
  <cp:version/>
  <cp:contentType/>
  <cp:contentStatus/>
</cp:coreProperties>
</file>