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<sst xmlns="http://schemas.openxmlformats.org/spreadsheetml/2006/main" count="81" uniqueCount="78">
  <si>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</si>
  <si>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</si>
  <si>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</si>
  <si>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</si>
  <si>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</si>
  <si>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</si>
  <si>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</si>
  <si>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</si>
  <si>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</si>
  <si>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</si>
  <si>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</si>
  <si>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</si>
  <si>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</si>
  <si>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</si>
  <si>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</si>
  <si>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</si>
  <si>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</si>
  <si>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</si>
  <si>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</si>
  <si>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</si>
  <si>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</si>
  <si>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</si>
  <si>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</si>
  <si>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</si>
  <si>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</si>
  <si>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</si>
  <si>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</si>
  <si>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</si>
  <si>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</si>
  <si>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</si>
  <si>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</si>
  <si>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</si>
  <si>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</si>
  <si>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</si>
  <si>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</si>
  <si>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</si>
  <si>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</si>
  <si>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</si>
  <si>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</si>
  <si>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</si>
  <si>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</si>
  <si>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</si>
  <si>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</si>
  <si>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</si>
  <si>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</si>
  <si>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</si>
  <si>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</si>
  <si>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</si>
  <si>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</si>
  <si>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</si>
  <si>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</si>
  <si>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</si>
  <si>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</si>
  <si>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</si>
  <si>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</si>
  <si>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</si>
  <si>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</si>
  <si>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</si>
  <si>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</si>
  <si>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</si>
  <si>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</si>
  <si>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</si>
  <si>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</si>
  <si>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</si>
  <si>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</si>
  <si>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</si>
  <si>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</si>
  <si>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</si>
  <si>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</si>
  <si>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</si>
  <si>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</si>
  <si>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</si>
  <si>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</si>
  <si>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21/11/21 - VENCIMENTO 26/11/21</t>
  </si>
  <si>
    <t>5.2.10. Maggi Adm. de Consórcios LTDA</t>
  </si>
  <si>
    <t>5.2.11. Amortização do Investimento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</si>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</sst>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136495</v>
      </c>
      <c r="C7" s="9">
        <f t="shared" si="0"/>
        <v>98293</v>
      </c>
      <c r="D7" s="9">
        <f t="shared" si="0"/>
        <v>106035</v>
      </c>
      <c r="E7" s="9">
        <f t="shared" si="0"/>
        <v>19895</v>
      </c>
      <c r="F7" s="9">
        <f t="shared" si="0"/>
        <v>80218</v>
      </c>
      <c r="G7" s="9">
        <f t="shared" si="0"/>
        <v>116298</v>
      </c>
      <c r="H7" s="9">
        <f t="shared" si="0"/>
        <v>13606</v>
      </c>
      <c r="I7" s="9">
        <f t="shared" si="0"/>
        <v>81168</v>
      </c>
      <c r="J7" s="9">
        <f t="shared" si="0"/>
        <v>85346</v>
      </c>
      <c r="K7" s="9">
        <f t="shared" si="0"/>
        <v>128731</v>
      </c>
      <c r="L7" s="9">
        <f t="shared" si="0"/>
        <v>94887</v>
      </c>
      <c r="M7" s="9">
        <f t="shared" si="0"/>
        <v>41521</v>
      </c>
      <c r="N7" s="9">
        <f t="shared" si="0"/>
        <v>22948</v>
      </c>
      <c r="O7" s="9">
        <f t="shared" si="0"/>
        <v>1025441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9637</v>
      </c>
      <c r="C8" s="11">
        <f t="shared" si="1"/>
        <v>9090</v>
      </c>
      <c r="D8" s="11">
        <f t="shared" si="1"/>
        <v>7429</v>
      </c>
      <c r="E8" s="11">
        <f t="shared" si="1"/>
        <v>1099</v>
      </c>
      <c r="F8" s="11">
        <f t="shared" si="1"/>
        <v>5443</v>
      </c>
      <c r="G8" s="11">
        <f t="shared" si="1"/>
        <v>7408</v>
      </c>
      <c r="H8" s="11">
        <f t="shared" si="1"/>
        <v>906</v>
      </c>
      <c r="I8" s="11">
        <f t="shared" si="1"/>
        <v>7470</v>
      </c>
      <c r="J8" s="11">
        <f t="shared" si="1"/>
        <v>6476</v>
      </c>
      <c r="K8" s="11">
        <f t="shared" si="1"/>
        <v>6205</v>
      </c>
      <c r="L8" s="11">
        <f t="shared" si="1"/>
        <v>4839</v>
      </c>
      <c r="M8" s="11">
        <f t="shared" si="1"/>
        <v>2231</v>
      </c>
      <c r="N8" s="11">
        <f t="shared" si="1"/>
        <v>1808</v>
      </c>
      <c r="O8" s="11">
        <f t="shared" si="1"/>
        <v>70041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9637</v>
      </c>
      <c r="C9" s="11">
        <v>9090</v>
      </c>
      <c r="D9" s="11">
        <v>7429</v>
      </c>
      <c r="E9" s="11">
        <v>1099</v>
      </c>
      <c r="F9" s="11">
        <v>5443</v>
      </c>
      <c r="G9" s="11">
        <v>7408</v>
      </c>
      <c r="H9" s="11">
        <v>906</v>
      </c>
      <c r="I9" s="11">
        <v>7467</v>
      </c>
      <c r="J9" s="11">
        <v>6476</v>
      </c>
      <c r="K9" s="11">
        <v>6193</v>
      </c>
      <c r="L9" s="11">
        <v>4839</v>
      </c>
      <c r="M9" s="11">
        <v>2230</v>
      </c>
      <c r="N9" s="11">
        <v>1801</v>
      </c>
      <c r="O9" s="11">
        <f>SUM(B9:N9)</f>
        <v>70018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3</v>
      </c>
      <c r="J10" s="13">
        <v>0</v>
      </c>
      <c r="K10" s="13">
        <v>12</v>
      </c>
      <c r="L10" s="13">
        <v>0</v>
      </c>
      <c r="M10" s="13">
        <v>1</v>
      </c>
      <c r="N10" s="13">
        <v>7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126858</v>
      </c>
      <c r="C11" s="13">
        <v>89203</v>
      </c>
      <c r="D11" s="13">
        <v>98606</v>
      </c>
      <c r="E11" s="13">
        <v>18796</v>
      </c>
      <c r="F11" s="13">
        <v>74775</v>
      </c>
      <c r="G11" s="13">
        <v>108890</v>
      </c>
      <c r="H11" s="13">
        <v>12700</v>
      </c>
      <c r="I11" s="13">
        <v>73698</v>
      </c>
      <c r="J11" s="13">
        <v>78870</v>
      </c>
      <c r="K11" s="13">
        <v>122526</v>
      </c>
      <c r="L11" s="13">
        <v>90048</v>
      </c>
      <c r="M11" s="13">
        <v>39290</v>
      </c>
      <c r="N11" s="13">
        <v>21140</v>
      </c>
      <c r="O11" s="11">
        <f>SUM(B11:N11)</f>
        <v>955400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1.30868523664208</v>
      </c>
      <c r="C15" s="19">
        <v>1.34985387283505</v>
      </c>
      <c r="D15" s="19">
        <v>1.349338721710721</v>
      </c>
      <c r="E15" s="19">
        <v>1.085519886167674</v>
      </c>
      <c r="F15" s="19">
        <v>1.529511612949607</v>
      </c>
      <c r="G15" s="19">
        <v>1.585485867842499</v>
      </c>
      <c r="H15" s="19">
        <v>1.800690049280118</v>
      </c>
      <c r="I15" s="19">
        <v>1.330347047508698</v>
      </c>
      <c r="J15" s="19">
        <v>1.408567774384808</v>
      </c>
      <c r="K15" s="19">
        <v>1.262247142615323</v>
      </c>
      <c r="L15" s="19">
        <v>1.332500776607744</v>
      </c>
      <c r="M15" s="19">
        <v>1.344069772641536</v>
      </c>
      <c r="N15" s="19">
        <v>1.224913620445894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468209.94</v>
      </c>
      <c r="C17" s="24">
        <f aca="true" t="shared" si="2" ref="C17:N17">C18+C19+C20+C21+C22+C23+C24+C25</f>
        <v>341979.73</v>
      </c>
      <c r="D17" s="24">
        <f t="shared" si="2"/>
        <v>322193.93000000005</v>
      </c>
      <c r="E17" s="24">
        <f t="shared" si="2"/>
        <v>86940.95999999999</v>
      </c>
      <c r="F17" s="24">
        <f t="shared" si="2"/>
        <v>321796.83999999997</v>
      </c>
      <c r="G17" s="24">
        <f t="shared" si="2"/>
        <v>407749.1</v>
      </c>
      <c r="H17" s="24">
        <f t="shared" si="2"/>
        <v>71613.62</v>
      </c>
      <c r="I17" s="24">
        <f t="shared" si="2"/>
        <v>295867.42</v>
      </c>
      <c r="J17" s="24">
        <f t="shared" si="2"/>
        <v>308737.12</v>
      </c>
      <c r="K17" s="24">
        <f t="shared" si="2"/>
        <v>407276.71</v>
      </c>
      <c r="L17" s="24">
        <f t="shared" si="2"/>
        <v>365769.16000000003</v>
      </c>
      <c r="M17" s="24">
        <f t="shared" si="2"/>
        <v>192722.21</v>
      </c>
      <c r="N17" s="24">
        <f t="shared" si="2"/>
        <v>84910.24000000002</v>
      </c>
      <c r="O17" s="24">
        <f>O18+O19+O20+O21+O22+O23+O24+O25</f>
        <v>3675766.9799999995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304069.91</v>
      </c>
      <c r="C18" s="30">
        <f t="shared" si="3"/>
        <v>226201.68</v>
      </c>
      <c r="D18" s="30">
        <f t="shared" si="3"/>
        <v>213999.84</v>
      </c>
      <c r="E18" s="30">
        <f t="shared" si="3"/>
        <v>68593.98</v>
      </c>
      <c r="F18" s="30">
        <f t="shared" si="3"/>
        <v>187653.97</v>
      </c>
      <c r="G18" s="30">
        <f t="shared" si="3"/>
        <v>223838.76</v>
      </c>
      <c r="H18" s="30">
        <f t="shared" si="3"/>
        <v>35160.63</v>
      </c>
      <c r="I18" s="30">
        <f t="shared" si="3"/>
        <v>185477</v>
      </c>
      <c r="J18" s="30">
        <f t="shared" si="3"/>
        <v>196150.71</v>
      </c>
      <c r="K18" s="30">
        <f t="shared" si="3"/>
        <v>279668.1</v>
      </c>
      <c r="L18" s="30">
        <f t="shared" si="3"/>
        <v>234712.48</v>
      </c>
      <c r="M18" s="30">
        <f t="shared" si="3"/>
        <v>118517.54</v>
      </c>
      <c r="N18" s="30">
        <f t="shared" si="3"/>
        <v>59166.83</v>
      </c>
      <c r="O18" s="30">
        <f aca="true" t="shared" si="4" ref="O18:O25">SUM(B18:N18)</f>
        <v>2333211.4299999997</v>
      </c>
    </row>
    <row r="19" spans="1:23" ht="18.75" customHeight="1">
      <c r="A19" s="26" t="s">
        <v>35</v>
      </c>
      <c r="B19" s="30">
        <f>IF(B15&lt;&gt;0,ROUND((B15-1)*B18,2),0)</f>
        <v>93861.89</v>
      </c>
      <c r="C19" s="30">
        <f aca="true" t="shared" si="5" ref="C19:N19">IF(C15&lt;&gt;0,ROUND((C15-1)*C18,2),0)</f>
        <v>79137.53</v>
      </c>
      <c r="D19" s="30">
        <f t="shared" si="5"/>
        <v>74758.43</v>
      </c>
      <c r="E19" s="30">
        <f t="shared" si="5"/>
        <v>5866.15</v>
      </c>
      <c r="F19" s="30">
        <f t="shared" si="5"/>
        <v>99364.96</v>
      </c>
      <c r="G19" s="30">
        <f t="shared" si="5"/>
        <v>131054.43</v>
      </c>
      <c r="H19" s="30">
        <f t="shared" si="5"/>
        <v>28152.77</v>
      </c>
      <c r="I19" s="30">
        <f t="shared" si="5"/>
        <v>61271.78</v>
      </c>
      <c r="J19" s="30">
        <f t="shared" si="5"/>
        <v>80140.86</v>
      </c>
      <c r="K19" s="30">
        <f t="shared" si="5"/>
        <v>73342.16</v>
      </c>
      <c r="L19" s="30">
        <f t="shared" si="5"/>
        <v>78042.08</v>
      </c>
      <c r="M19" s="30">
        <f t="shared" si="5"/>
        <v>40778.3</v>
      </c>
      <c r="N19" s="30">
        <f t="shared" si="5"/>
        <v>13307.43</v>
      </c>
      <c r="O19" s="30">
        <f t="shared" si="4"/>
        <v>859078.77</v>
      </c>
      <c r="W19" s="62"/>
    </row>
    <row r="20" spans="1:15" ht="18.75" customHeight="1">
      <c r="A20" s="26" t="s">
        <v>36</v>
      </c>
      <c r="B20" s="30">
        <v>17750.65</v>
      </c>
      <c r="C20" s="30">
        <v>13860.92</v>
      </c>
      <c r="D20" s="30">
        <v>9800.34</v>
      </c>
      <c r="E20" s="30">
        <v>3770.1</v>
      </c>
      <c r="F20" s="30">
        <v>10693.17</v>
      </c>
      <c r="G20" s="30">
        <v>16487.29</v>
      </c>
      <c r="H20" s="30">
        <v>1602.8</v>
      </c>
      <c r="I20" s="30">
        <v>12775.97</v>
      </c>
      <c r="J20" s="30">
        <v>12219.92</v>
      </c>
      <c r="K20" s="30">
        <v>18837.88</v>
      </c>
      <c r="L20" s="30">
        <v>17506.52</v>
      </c>
      <c r="M20" s="30">
        <v>7851.05</v>
      </c>
      <c r="N20" s="30">
        <v>3976.83</v>
      </c>
      <c r="O20" s="30">
        <f t="shared" si="4"/>
        <v>147133.43999999997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-146.87</v>
      </c>
      <c r="C22" s="30">
        <v>0</v>
      </c>
      <c r="D22" s="30">
        <v>-3508.6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-1837.07</v>
      </c>
      <c r="K22" s="30">
        <v>-156.2</v>
      </c>
      <c r="L22" s="30">
        <v>0</v>
      </c>
      <c r="M22" s="30">
        <v>0</v>
      </c>
      <c r="N22" s="30">
        <v>0</v>
      </c>
      <c r="O22" s="30">
        <f t="shared" si="4"/>
        <v>-7551.579999999999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49902.48</v>
      </c>
      <c r="C25" s="30">
        <v>20007.72</v>
      </c>
      <c r="D25" s="30">
        <v>25757.98</v>
      </c>
      <c r="E25" s="30">
        <v>7324.79</v>
      </c>
      <c r="F25" s="30">
        <v>22845.67</v>
      </c>
      <c r="G25" s="30">
        <v>34982.68</v>
      </c>
      <c r="H25" s="30">
        <v>7067.45</v>
      </c>
      <c r="I25" s="30">
        <v>34956.73</v>
      </c>
      <c r="J25" s="30">
        <v>20676.76</v>
      </c>
      <c r="K25" s="30">
        <v>34198.83</v>
      </c>
      <c r="L25" s="30">
        <v>34122.14</v>
      </c>
      <c r="M25" s="30">
        <v>24189.38</v>
      </c>
      <c r="N25" s="30">
        <v>7073.21</v>
      </c>
      <c r="O25" s="30">
        <f t="shared" si="4"/>
        <v>323105.82000000007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-47674.11</v>
      </c>
      <c r="C27" s="30">
        <f>+C28+C30+C43+C44+C47-C48</f>
        <v>-44053.38</v>
      </c>
      <c r="D27" s="30">
        <f t="shared" si="6"/>
        <v>-46803.079999999994</v>
      </c>
      <c r="E27" s="30">
        <f t="shared" si="6"/>
        <v>-5841.75</v>
      </c>
      <c r="F27" s="30">
        <f t="shared" si="6"/>
        <v>-27711.29</v>
      </c>
      <c r="G27" s="30">
        <f t="shared" si="6"/>
        <v>-37297.82</v>
      </c>
      <c r="H27" s="30">
        <f t="shared" si="6"/>
        <v>-8345.73</v>
      </c>
      <c r="I27" s="30">
        <f t="shared" si="6"/>
        <v>-36146.64</v>
      </c>
      <c r="J27" s="30">
        <f t="shared" si="6"/>
        <v>-32125.260000000002</v>
      </c>
      <c r="K27" s="30">
        <f t="shared" si="6"/>
        <v>-31951.82</v>
      </c>
      <c r="L27" s="30">
        <f t="shared" si="6"/>
        <v>-25469.28</v>
      </c>
      <c r="M27" s="30">
        <f t="shared" si="6"/>
        <v>-11933.65</v>
      </c>
      <c r="N27" s="30">
        <f t="shared" si="6"/>
        <v>-8897.68</v>
      </c>
      <c r="O27" s="30">
        <f t="shared" si="6"/>
        <v>-364251.49</v>
      </c>
    </row>
    <row r="28" spans="1:15" ht="18.75" customHeight="1">
      <c r="A28" s="26" t="s">
        <v>40</v>
      </c>
      <c r="B28" s="31">
        <f>+B29</f>
        <v>-42402.8</v>
      </c>
      <c r="C28" s="31">
        <f>+C29</f>
        <v>-39996</v>
      </c>
      <c r="D28" s="31">
        <f aca="true" t="shared" si="7" ref="D28:O28">+D29</f>
        <v>-32687.6</v>
      </c>
      <c r="E28" s="31">
        <f t="shared" si="7"/>
        <v>-4835.6</v>
      </c>
      <c r="F28" s="31">
        <f t="shared" si="7"/>
        <v>-23949.2</v>
      </c>
      <c r="G28" s="31">
        <f t="shared" si="7"/>
        <v>-32595.2</v>
      </c>
      <c r="H28" s="31">
        <f t="shared" si="7"/>
        <v>-3986.4</v>
      </c>
      <c r="I28" s="31">
        <f t="shared" si="7"/>
        <v>-32854.8</v>
      </c>
      <c r="J28" s="31">
        <f t="shared" si="7"/>
        <v>-28494.4</v>
      </c>
      <c r="K28" s="31">
        <f t="shared" si="7"/>
        <v>-27249.2</v>
      </c>
      <c r="L28" s="31">
        <f t="shared" si="7"/>
        <v>-21291.6</v>
      </c>
      <c r="M28" s="31">
        <f t="shared" si="7"/>
        <v>-9812</v>
      </c>
      <c r="N28" s="31">
        <f t="shared" si="7"/>
        <v>-7924.4</v>
      </c>
      <c r="O28" s="31">
        <f t="shared" si="7"/>
        <v>-308079.2</v>
      </c>
    </row>
    <row r="29" spans="1:26" ht="18.75" customHeight="1">
      <c r="A29" s="27" t="s">
        <v>41</v>
      </c>
      <c r="B29" s="16">
        <f>ROUND((-B9)*$G$3,2)</f>
        <v>-42402.8</v>
      </c>
      <c r="C29" s="16">
        <f aca="true" t="shared" si="8" ref="C29:N29">ROUND((-C9)*$G$3,2)</f>
        <v>-39996</v>
      </c>
      <c r="D29" s="16">
        <f t="shared" si="8"/>
        <v>-32687.6</v>
      </c>
      <c r="E29" s="16">
        <f t="shared" si="8"/>
        <v>-4835.6</v>
      </c>
      <c r="F29" s="16">
        <f t="shared" si="8"/>
        <v>-23949.2</v>
      </c>
      <c r="G29" s="16">
        <f t="shared" si="8"/>
        <v>-32595.2</v>
      </c>
      <c r="H29" s="16">
        <f t="shared" si="8"/>
        <v>-3986.4</v>
      </c>
      <c r="I29" s="16">
        <f t="shared" si="8"/>
        <v>-32854.8</v>
      </c>
      <c r="J29" s="16">
        <f t="shared" si="8"/>
        <v>-28494.4</v>
      </c>
      <c r="K29" s="16">
        <f t="shared" si="8"/>
        <v>-27249.2</v>
      </c>
      <c r="L29" s="16">
        <f t="shared" si="8"/>
        <v>-21291.6</v>
      </c>
      <c r="M29" s="16">
        <f t="shared" si="8"/>
        <v>-9812</v>
      </c>
      <c r="N29" s="16">
        <f t="shared" si="8"/>
        <v>-7924.4</v>
      </c>
      <c r="O29" s="32">
        <f aca="true" t="shared" si="9" ref="O29:O48">SUM(B29:N29)</f>
        <v>-308079.2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-5271.31</v>
      </c>
      <c r="C30" s="31">
        <f aca="true" t="shared" si="10" ref="C30:O30">SUM(C31:C41)</f>
        <v>-4057.3799999999997</v>
      </c>
      <c r="D30" s="31">
        <f t="shared" si="10"/>
        <v>-12633.3</v>
      </c>
      <c r="E30" s="31">
        <f t="shared" si="10"/>
        <v>-1006.15</v>
      </c>
      <c r="F30" s="31">
        <f t="shared" si="10"/>
        <v>-3762.09</v>
      </c>
      <c r="G30" s="31">
        <f t="shared" si="10"/>
        <v>-4702.62</v>
      </c>
      <c r="H30" s="31">
        <f t="shared" si="10"/>
        <v>-4036.6000000000004</v>
      </c>
      <c r="I30" s="31">
        <f t="shared" si="10"/>
        <v>-3291.84</v>
      </c>
      <c r="J30" s="31">
        <f t="shared" si="10"/>
        <v>-3630.8599999999997</v>
      </c>
      <c r="K30" s="31">
        <f t="shared" si="10"/>
        <v>-4702.62</v>
      </c>
      <c r="L30" s="31">
        <f t="shared" si="10"/>
        <v>-4177.68</v>
      </c>
      <c r="M30" s="31">
        <f t="shared" si="10"/>
        <v>-2121.65</v>
      </c>
      <c r="N30" s="31">
        <f t="shared" si="10"/>
        <v>-973.28</v>
      </c>
      <c r="O30" s="31">
        <f t="shared" si="10"/>
        <v>-54367.380000000005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-8893.08</v>
      </c>
      <c r="E31" s="33">
        <v>0</v>
      </c>
      <c r="F31" s="33">
        <v>0</v>
      </c>
      <c r="G31" s="33">
        <v>0</v>
      </c>
      <c r="H31" s="33">
        <v>-3227.31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-12120.39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-6427.14</v>
      </c>
      <c r="C39" s="33">
        <v>-4947.03</v>
      </c>
      <c r="D39" s="33">
        <v>-4560.33</v>
      </c>
      <c r="E39" s="33">
        <v>-1226.76</v>
      </c>
      <c r="F39" s="33">
        <v>-4587</v>
      </c>
      <c r="G39" s="33">
        <v>-5733.75</v>
      </c>
      <c r="H39" s="33">
        <v>-986.74</v>
      </c>
      <c r="I39" s="33">
        <v>-4013.63</v>
      </c>
      <c r="J39" s="33">
        <v>-4426.99</v>
      </c>
      <c r="K39" s="33">
        <v>-5733.75</v>
      </c>
      <c r="L39" s="33">
        <v>-5093.71</v>
      </c>
      <c r="M39" s="33">
        <v>-2586.86</v>
      </c>
      <c r="N39" s="33">
        <v>-1186.72</v>
      </c>
      <c r="O39" s="33">
        <f t="shared" si="9"/>
        <v>-51510.41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1155.83</v>
      </c>
      <c r="C41" s="33">
        <v>889.65</v>
      </c>
      <c r="D41" s="33">
        <v>820.11</v>
      </c>
      <c r="E41" s="33">
        <v>220.61</v>
      </c>
      <c r="F41" s="33">
        <v>824.91</v>
      </c>
      <c r="G41" s="33">
        <v>1031.13</v>
      </c>
      <c r="H41" s="33">
        <v>177.45</v>
      </c>
      <c r="I41" s="33">
        <v>721.79</v>
      </c>
      <c r="J41" s="33">
        <v>796.13</v>
      </c>
      <c r="K41" s="33">
        <v>1031.13</v>
      </c>
      <c r="L41" s="33">
        <v>916.03</v>
      </c>
      <c r="M41" s="33">
        <v>465.21</v>
      </c>
      <c r="N41" s="33">
        <v>213.44</v>
      </c>
      <c r="O41" s="33">
        <f>SUM(B41:N41)</f>
        <v>9263.42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-1482.18</v>
      </c>
      <c r="E43" s="35">
        <v>0</v>
      </c>
      <c r="F43" s="35">
        <v>0</v>
      </c>
      <c r="G43" s="35">
        <v>0</v>
      </c>
      <c r="H43" s="35">
        <v>-322.73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-1804.91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420535.83</v>
      </c>
      <c r="C46" s="36">
        <f t="shared" si="11"/>
        <v>297926.35</v>
      </c>
      <c r="D46" s="36">
        <f t="shared" si="11"/>
        <v>275390.85000000003</v>
      </c>
      <c r="E46" s="36">
        <f t="shared" si="11"/>
        <v>81099.20999999999</v>
      </c>
      <c r="F46" s="36">
        <f t="shared" si="11"/>
        <v>294085.55</v>
      </c>
      <c r="G46" s="36">
        <f t="shared" si="11"/>
        <v>370451.27999999997</v>
      </c>
      <c r="H46" s="36">
        <f t="shared" si="11"/>
        <v>63267.89</v>
      </c>
      <c r="I46" s="36">
        <f t="shared" si="11"/>
        <v>259720.77999999997</v>
      </c>
      <c r="J46" s="36">
        <f t="shared" si="11"/>
        <v>276611.86</v>
      </c>
      <c r="K46" s="36">
        <f t="shared" si="11"/>
        <v>375324.89</v>
      </c>
      <c r="L46" s="36">
        <f t="shared" si="11"/>
        <v>340299.88</v>
      </c>
      <c r="M46" s="36">
        <f t="shared" si="11"/>
        <v>180788.56</v>
      </c>
      <c r="N46" s="36">
        <f t="shared" si="11"/>
        <v>76012.56000000003</v>
      </c>
      <c r="O46" s="36">
        <f>SUM(B46:N46)</f>
        <v>3311515.49</v>
      </c>
      <c r="P46"/>
      <c r="Q46" s="43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43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420535.82999999996</v>
      </c>
      <c r="C52" s="51">
        <f t="shared" si="12"/>
        <v>297926.36</v>
      </c>
      <c r="D52" s="51">
        <f t="shared" si="12"/>
        <v>275390.85</v>
      </c>
      <c r="E52" s="51">
        <f t="shared" si="12"/>
        <v>81099.21</v>
      </c>
      <c r="F52" s="51">
        <f t="shared" si="12"/>
        <v>294085.54</v>
      </c>
      <c r="G52" s="51">
        <f t="shared" si="12"/>
        <v>370451.28</v>
      </c>
      <c r="H52" s="51">
        <f t="shared" si="12"/>
        <v>63267.88</v>
      </c>
      <c r="I52" s="51">
        <f t="shared" si="12"/>
        <v>259720.78</v>
      </c>
      <c r="J52" s="51">
        <f t="shared" si="12"/>
        <v>276611.86</v>
      </c>
      <c r="K52" s="51">
        <f t="shared" si="12"/>
        <v>375324.89</v>
      </c>
      <c r="L52" s="51">
        <f t="shared" si="12"/>
        <v>340299.89</v>
      </c>
      <c r="M52" s="51">
        <f t="shared" si="12"/>
        <v>180788.57</v>
      </c>
      <c r="N52" s="51">
        <f t="shared" si="12"/>
        <v>76012.55</v>
      </c>
      <c r="O52" s="36">
        <f t="shared" si="12"/>
        <v>3311515.4899999998</v>
      </c>
      <c r="Q52"/>
    </row>
    <row r="53" spans="1:18" ht="18.75" customHeight="1">
      <c r="A53" s="26" t="s">
        <v>57</v>
      </c>
      <c r="B53" s="51">
        <v>349448.35</v>
      </c>
      <c r="C53" s="51">
        <v>215801.4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565249.75</v>
      </c>
      <c r="P53"/>
      <c r="Q53"/>
      <c r="R53" s="43"/>
    </row>
    <row r="54" spans="1:16" ht="18.75" customHeight="1">
      <c r="A54" s="26" t="s">
        <v>58</v>
      </c>
      <c r="B54" s="51">
        <v>71087.48</v>
      </c>
      <c r="C54" s="51">
        <v>82124.96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153212.44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275390.85</v>
      </c>
      <c r="E55" s="52">
        <v>0</v>
      </c>
      <c r="F55" s="52">
        <v>0</v>
      </c>
      <c r="G55" s="52">
        <v>0</v>
      </c>
      <c r="H55" s="51">
        <v>63267.88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338658.73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81099.21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81099.21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294085.54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294085.54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370451.28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370451.28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259720.78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259720.78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276611.86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276611.86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375324.89</v>
      </c>
      <c r="L61" s="31">
        <v>340299.89</v>
      </c>
      <c r="M61" s="52">
        <v>0</v>
      </c>
      <c r="N61" s="52">
        <v>0</v>
      </c>
      <c r="O61" s="36">
        <f t="shared" si="13"/>
        <v>715624.78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180788.57</v>
      </c>
      <c r="N62" s="52">
        <v>0</v>
      </c>
      <c r="O62" s="36">
        <f t="shared" si="13"/>
        <v>180788.57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76012.55</v>
      </c>
      <c r="O63" s="55">
        <f t="shared" si="13"/>
        <v>76012.55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2021-11-25T20:35:31Z</dcterms:modified>
  <cp:category/>
  <cp:version/>
  <cp:contentType/>
  <cp:contentStatus/>
</cp:coreProperties>
</file>