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<sst xmlns="http://schemas.openxmlformats.org/spreadsheetml/2006/main" count="81" uniqueCount="78">
  <si>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</si>
  <si>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</si>
  <si>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</si>
  <si>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</si>
  <si>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</si>
  <si>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</si>
  <si>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</si>
  <si>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</si>
  <si>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</si>
  <si>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</si>
  <si>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</si>
  <si>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</si>
  <si>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</si>
  <si>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</si>
  <si>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</si>
  <si>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</si>
  <si>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</si>
  <si>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</si>
  <si>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</si>
  <si>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</si>
  <si>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</si>
  <si>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</si>
  <si>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</si>
  <si>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</si>
  <si>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</si>
  <si>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</si>
  <si>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</si>
  <si>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</si>
  <si>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</si>
  <si>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</si>
  <si>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</si>
  <si>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</si>
  <si>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</si>
  <si>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</si>
  <si>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</si>
  <si>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</si>
  <si>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</si>
  <si>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</si>
  <si>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</si>
  <si>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</si>
  <si>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</si>
  <si>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</si>
  <si>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</si>
  <si>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</si>
  <si>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</si>
  <si>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</si>
  <si>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</si>
  <si>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</si>
  <si>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</si>
  <si>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</si>
  <si>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</si>
  <si>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</si>
  <si>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</si>
  <si>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</si>
  <si>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</si>
  <si>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</si>
  <si>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</si>
  <si>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</si>
  <si>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</si>
  <si>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</si>
  <si>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</si>
  <si>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</si>
  <si>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</si>
  <si>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</si>
  <si>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</si>
  <si>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</si>
  <si>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</si>
  <si>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</si>
  <si>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</si>
  <si>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</si>
  <si>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</si>
  <si>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</si>
  <si>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</si>
  <si>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15/11/21 - VENCIMENTO 22/11/21</t>
  </si>
  <si>
    <t>Nota: (1) Revisões do período de 19/03 a 03/12/20, lotes D3 e D7.</t>
  </si>
  <si>
    <t>5.2.10. Maggi Adm. de Consórcios LTDA</t>
  </si>
  <si>
    <t>5.2.11. Amortização do Investimento</t>
  </si>
  <si>
    <t>5.3. Revisão de Remuneração pelo Transporte Coletivo(1)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</si>
</sst>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157632</v>
      </c>
      <c r="C7" s="9">
        <f t="shared" si="0"/>
        <v>110215</v>
      </c>
      <c r="D7" s="9">
        <f t="shared" si="0"/>
        <v>120637</v>
      </c>
      <c r="E7" s="9">
        <f t="shared" si="0"/>
        <v>24263</v>
      </c>
      <c r="F7" s="9">
        <f t="shared" si="0"/>
        <v>80079</v>
      </c>
      <c r="G7" s="9">
        <f t="shared" si="0"/>
        <v>130595</v>
      </c>
      <c r="H7" s="9">
        <f t="shared" si="0"/>
        <v>15468</v>
      </c>
      <c r="I7" s="9">
        <f t="shared" si="0"/>
        <v>91201</v>
      </c>
      <c r="J7" s="9">
        <f t="shared" si="0"/>
        <v>93238</v>
      </c>
      <c r="K7" s="9">
        <f t="shared" si="0"/>
        <v>144698</v>
      </c>
      <c r="L7" s="9">
        <f t="shared" si="0"/>
        <v>108256</v>
      </c>
      <c r="M7" s="9">
        <f t="shared" si="0"/>
        <v>47626</v>
      </c>
      <c r="N7" s="9">
        <f t="shared" si="0"/>
        <v>28120</v>
      </c>
      <c r="O7" s="9">
        <f t="shared" si="0"/>
        <v>1152028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10237</v>
      </c>
      <c r="C8" s="11">
        <f t="shared" si="1"/>
        <v>9009</v>
      </c>
      <c r="D8" s="11">
        <f t="shared" si="1"/>
        <v>7824</v>
      </c>
      <c r="E8" s="11">
        <f t="shared" si="1"/>
        <v>1282</v>
      </c>
      <c r="F8" s="11">
        <f t="shared" si="1"/>
        <v>5029</v>
      </c>
      <c r="G8" s="11">
        <f t="shared" si="1"/>
        <v>7388</v>
      </c>
      <c r="H8" s="11">
        <f t="shared" si="1"/>
        <v>1100</v>
      </c>
      <c r="I8" s="11">
        <f t="shared" si="1"/>
        <v>7763</v>
      </c>
      <c r="J8" s="11">
        <f t="shared" si="1"/>
        <v>6813</v>
      </c>
      <c r="K8" s="11">
        <f t="shared" si="1"/>
        <v>6815</v>
      </c>
      <c r="L8" s="11">
        <f t="shared" si="1"/>
        <v>5196</v>
      </c>
      <c r="M8" s="11">
        <f t="shared" si="1"/>
        <v>2512</v>
      </c>
      <c r="N8" s="11">
        <f t="shared" si="1"/>
        <v>2047</v>
      </c>
      <c r="O8" s="11">
        <f t="shared" si="1"/>
        <v>73015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10237</v>
      </c>
      <c r="C9" s="11">
        <v>9009</v>
      </c>
      <c r="D9" s="11">
        <v>7824</v>
      </c>
      <c r="E9" s="11">
        <v>1282</v>
      </c>
      <c r="F9" s="11">
        <v>5029</v>
      </c>
      <c r="G9" s="11">
        <v>7388</v>
      </c>
      <c r="H9" s="11">
        <v>1100</v>
      </c>
      <c r="I9" s="11">
        <v>7760</v>
      </c>
      <c r="J9" s="11">
        <v>6813</v>
      </c>
      <c r="K9" s="11">
        <v>6810</v>
      </c>
      <c r="L9" s="11">
        <v>5196</v>
      </c>
      <c r="M9" s="11">
        <v>2502</v>
      </c>
      <c r="N9" s="11">
        <v>2042</v>
      </c>
      <c r="O9" s="11">
        <f>SUM(B9:N9)</f>
        <v>72992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5</v>
      </c>
      <c r="L10" s="13">
        <v>0</v>
      </c>
      <c r="M10" s="13">
        <v>10</v>
      </c>
      <c r="N10" s="13">
        <v>5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147395</v>
      </c>
      <c r="C11" s="13">
        <v>101206</v>
      </c>
      <c r="D11" s="13">
        <v>112813</v>
      </c>
      <c r="E11" s="13">
        <v>22981</v>
      </c>
      <c r="F11" s="13">
        <v>75050</v>
      </c>
      <c r="G11" s="13">
        <v>123207</v>
      </c>
      <c r="H11" s="13">
        <v>14368</v>
      </c>
      <c r="I11" s="13">
        <v>83438</v>
      </c>
      <c r="J11" s="13">
        <v>86425</v>
      </c>
      <c r="K11" s="13">
        <v>137883</v>
      </c>
      <c r="L11" s="13">
        <v>103060</v>
      </c>
      <c r="M11" s="13">
        <v>45114</v>
      </c>
      <c r="N11" s="13">
        <v>26073</v>
      </c>
      <c r="O11" s="11">
        <f>SUM(B11:N11)</f>
        <v>1079013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1.253967806560775</v>
      </c>
      <c r="C15" s="19">
        <v>1.279783655609863</v>
      </c>
      <c r="D15" s="19">
        <v>1.261790613844506</v>
      </c>
      <c r="E15" s="19">
        <v>1.007874012688372</v>
      </c>
      <c r="F15" s="19">
        <v>1.482785059246584</v>
      </c>
      <c r="G15" s="19">
        <v>1.547343803800913</v>
      </c>
      <c r="H15" s="19">
        <v>1.638789853558641</v>
      </c>
      <c r="I15" s="19">
        <v>1.284768824661293</v>
      </c>
      <c r="J15" s="19">
        <v>1.228036283866349</v>
      </c>
      <c r="K15" s="19">
        <v>1.251979302189064</v>
      </c>
      <c r="L15" s="19">
        <v>1.293000299113228</v>
      </c>
      <c r="M15" s="19">
        <v>1.316202619674214</v>
      </c>
      <c r="N15" s="19">
        <v>1.185693746628514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521380.72000000003</v>
      </c>
      <c r="C17" s="24">
        <f aca="true" t="shared" si="2" ref="C17:N17">C18+C19+C20+C21+C22+C23+C24+C25</f>
        <v>370375.08999999997</v>
      </c>
      <c r="D17" s="24">
        <f t="shared" si="2"/>
        <v>344950.73000000004</v>
      </c>
      <c r="E17" s="24">
        <f t="shared" si="2"/>
        <v>98402.53</v>
      </c>
      <c r="F17" s="24">
        <f t="shared" si="2"/>
        <v>316052.93</v>
      </c>
      <c r="G17" s="24">
        <f t="shared" si="2"/>
        <v>447833.68</v>
      </c>
      <c r="H17" s="24">
        <f t="shared" si="2"/>
        <v>74805.7</v>
      </c>
      <c r="I17" s="24">
        <f t="shared" si="2"/>
        <v>322333.18</v>
      </c>
      <c r="J17" s="24">
        <f t="shared" si="2"/>
        <v>299095.23</v>
      </c>
      <c r="K17" s="24">
        <f t="shared" si="2"/>
        <v>452424.47</v>
      </c>
      <c r="L17" s="24">
        <f t="shared" si="2"/>
        <v>406684.95</v>
      </c>
      <c r="M17" s="24">
        <f t="shared" si="2"/>
        <v>214959.93</v>
      </c>
      <c r="N17" s="24">
        <f t="shared" si="2"/>
        <v>99900.78000000001</v>
      </c>
      <c r="O17" s="24">
        <f>O18+O19+O20+O21+O22+O23+O24+O25</f>
        <v>3969199.92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351156.81</v>
      </c>
      <c r="C18" s="30">
        <f t="shared" si="3"/>
        <v>253637.78</v>
      </c>
      <c r="D18" s="30">
        <f t="shared" si="3"/>
        <v>243469.59</v>
      </c>
      <c r="E18" s="30">
        <f t="shared" si="3"/>
        <v>83653.97</v>
      </c>
      <c r="F18" s="30">
        <f t="shared" si="3"/>
        <v>187328.8</v>
      </c>
      <c r="G18" s="30">
        <f t="shared" si="3"/>
        <v>251356.2</v>
      </c>
      <c r="H18" s="30">
        <f t="shared" si="3"/>
        <v>39972.41</v>
      </c>
      <c r="I18" s="30">
        <f t="shared" si="3"/>
        <v>208403.41</v>
      </c>
      <c r="J18" s="30">
        <f t="shared" si="3"/>
        <v>214288.9</v>
      </c>
      <c r="K18" s="30">
        <f t="shared" si="3"/>
        <v>314356.41</v>
      </c>
      <c r="L18" s="30">
        <f t="shared" si="3"/>
        <v>267782.04</v>
      </c>
      <c r="M18" s="30">
        <f t="shared" si="3"/>
        <v>135943.65</v>
      </c>
      <c r="N18" s="30">
        <f t="shared" si="3"/>
        <v>72501.8</v>
      </c>
      <c r="O18" s="30">
        <f aca="true" t="shared" si="4" ref="O18:O25">SUM(B18:N18)</f>
        <v>2623851.7699999996</v>
      </c>
    </row>
    <row r="19" spans="1:23" ht="18.75" customHeight="1">
      <c r="A19" s="26" t="s">
        <v>35</v>
      </c>
      <c r="B19" s="30">
        <f>IF(B15&lt;&gt;0,ROUND((B15-1)*B18,2),0)</f>
        <v>89182.52</v>
      </c>
      <c r="C19" s="30">
        <f aca="true" t="shared" si="5" ref="C19:N19">IF(C15&lt;&gt;0,ROUND((C15-1)*C18,2),0)</f>
        <v>70963.71</v>
      </c>
      <c r="D19" s="30">
        <f t="shared" si="5"/>
        <v>63738.05</v>
      </c>
      <c r="E19" s="30">
        <f t="shared" si="5"/>
        <v>658.69</v>
      </c>
      <c r="F19" s="30">
        <f t="shared" si="5"/>
        <v>90439.55</v>
      </c>
      <c r="G19" s="30">
        <f t="shared" si="5"/>
        <v>137578.26</v>
      </c>
      <c r="H19" s="30">
        <f t="shared" si="5"/>
        <v>25533.97</v>
      </c>
      <c r="I19" s="30">
        <f t="shared" si="5"/>
        <v>59346.79</v>
      </c>
      <c r="J19" s="30">
        <f t="shared" si="5"/>
        <v>48865.64</v>
      </c>
      <c r="K19" s="30">
        <f t="shared" si="5"/>
        <v>79211.31</v>
      </c>
      <c r="L19" s="30">
        <f t="shared" si="5"/>
        <v>78460.22</v>
      </c>
      <c r="M19" s="30">
        <f t="shared" si="5"/>
        <v>42985.74</v>
      </c>
      <c r="N19" s="30">
        <f t="shared" si="5"/>
        <v>13463.13</v>
      </c>
      <c r="O19" s="30">
        <f t="shared" si="4"/>
        <v>800427.58</v>
      </c>
      <c r="W19" s="62"/>
    </row>
    <row r="20" spans="1:15" ht="18.75" customHeight="1">
      <c r="A20" s="26" t="s">
        <v>36</v>
      </c>
      <c r="B20" s="30">
        <v>28513.9</v>
      </c>
      <c r="C20" s="30">
        <v>22994</v>
      </c>
      <c r="D20" s="30">
        <v>14107.77</v>
      </c>
      <c r="E20" s="30">
        <v>5379.14</v>
      </c>
      <c r="F20" s="30">
        <v>14199.84</v>
      </c>
      <c r="G20" s="30">
        <v>22530.6</v>
      </c>
      <c r="H20" s="30">
        <v>2601.9</v>
      </c>
      <c r="I20" s="30">
        <v>18240.31</v>
      </c>
      <c r="J20" s="30">
        <v>15715.06</v>
      </c>
      <c r="K20" s="30">
        <v>23428.18</v>
      </c>
      <c r="L20" s="30">
        <v>24934.61</v>
      </c>
      <c r="M20" s="30">
        <v>10455.22</v>
      </c>
      <c r="N20" s="30">
        <v>5476.7</v>
      </c>
      <c r="O20" s="30">
        <f t="shared" si="4"/>
        <v>208577.23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-146.87</v>
      </c>
      <c r="C22" s="30">
        <v>0</v>
      </c>
      <c r="D22" s="30">
        <v>-3508.6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-1837.07</v>
      </c>
      <c r="K22" s="30">
        <v>-156.2</v>
      </c>
      <c r="L22" s="30">
        <v>0</v>
      </c>
      <c r="M22" s="30">
        <v>0</v>
      </c>
      <c r="N22" s="30">
        <v>0</v>
      </c>
      <c r="O22" s="30">
        <f t="shared" si="4"/>
        <v>-7551.579999999999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49902.48</v>
      </c>
      <c r="C25" s="30">
        <v>20007.72</v>
      </c>
      <c r="D25" s="30">
        <v>25757.98</v>
      </c>
      <c r="E25" s="30">
        <v>7324.79</v>
      </c>
      <c r="F25" s="30">
        <v>22845.67</v>
      </c>
      <c r="G25" s="30">
        <v>34982.68</v>
      </c>
      <c r="H25" s="30">
        <v>7067.45</v>
      </c>
      <c r="I25" s="30">
        <v>34956.73</v>
      </c>
      <c r="J25" s="30">
        <v>20676.76</v>
      </c>
      <c r="K25" s="30">
        <v>34198.83</v>
      </c>
      <c r="L25" s="30">
        <v>34122.14</v>
      </c>
      <c r="M25" s="30">
        <v>24189.38</v>
      </c>
      <c r="N25" s="30">
        <v>7073.21</v>
      </c>
      <c r="O25" s="30">
        <f t="shared" si="4"/>
        <v>323105.82000000007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-50478.15</v>
      </c>
      <c r="C27" s="30">
        <f>+C28+C30+C43+C44+C47-C48</f>
        <v>-43675.1</v>
      </c>
      <c r="D27" s="30">
        <f t="shared" si="6"/>
        <v>-49271.95</v>
      </c>
      <c r="E27" s="30">
        <f t="shared" si="6"/>
        <v>-6690.68</v>
      </c>
      <c r="F27" s="30">
        <f t="shared" si="6"/>
        <v>-25506.92</v>
      </c>
      <c r="G27" s="30">
        <f t="shared" si="6"/>
        <v>-37264.5</v>
      </c>
      <c r="H27" s="30">
        <f t="shared" si="6"/>
        <v>-9342.08</v>
      </c>
      <c r="I27" s="30">
        <f t="shared" si="6"/>
        <v>-37457.71</v>
      </c>
      <c r="J27" s="30">
        <f t="shared" si="6"/>
        <v>-33181.54</v>
      </c>
      <c r="K27" s="30">
        <f t="shared" si="6"/>
        <v>-34786.92</v>
      </c>
      <c r="L27" s="30">
        <f t="shared" si="6"/>
        <v>-27160.370000000003</v>
      </c>
      <c r="M27" s="30">
        <f t="shared" si="6"/>
        <v>-13207.009999999998</v>
      </c>
      <c r="N27" s="30">
        <f t="shared" si="6"/>
        <v>-10056.59</v>
      </c>
      <c r="O27" s="30">
        <f t="shared" si="6"/>
        <v>-378079.5200000001</v>
      </c>
    </row>
    <row r="28" spans="1:15" ht="18.75" customHeight="1">
      <c r="A28" s="26" t="s">
        <v>40</v>
      </c>
      <c r="B28" s="31">
        <f>+B29</f>
        <v>-45042.8</v>
      </c>
      <c r="C28" s="31">
        <f>+C29</f>
        <v>-39639.6</v>
      </c>
      <c r="D28" s="31">
        <f aca="true" t="shared" si="7" ref="D28:O28">+D29</f>
        <v>-34425.6</v>
      </c>
      <c r="E28" s="31">
        <f t="shared" si="7"/>
        <v>-5640.8</v>
      </c>
      <c r="F28" s="31">
        <f t="shared" si="7"/>
        <v>-22127.6</v>
      </c>
      <c r="G28" s="31">
        <f t="shared" si="7"/>
        <v>-32507.2</v>
      </c>
      <c r="H28" s="31">
        <f t="shared" si="7"/>
        <v>-4840</v>
      </c>
      <c r="I28" s="31">
        <f t="shared" si="7"/>
        <v>-34144</v>
      </c>
      <c r="J28" s="31">
        <f t="shared" si="7"/>
        <v>-29977.2</v>
      </c>
      <c r="K28" s="31">
        <f t="shared" si="7"/>
        <v>-29964</v>
      </c>
      <c r="L28" s="31">
        <f t="shared" si="7"/>
        <v>-22862.4</v>
      </c>
      <c r="M28" s="31">
        <f t="shared" si="7"/>
        <v>-11008.8</v>
      </c>
      <c r="N28" s="31">
        <f t="shared" si="7"/>
        <v>-8984.8</v>
      </c>
      <c r="O28" s="31">
        <f t="shared" si="7"/>
        <v>-321164.80000000005</v>
      </c>
    </row>
    <row r="29" spans="1:26" ht="18.75" customHeight="1">
      <c r="A29" s="27" t="s">
        <v>41</v>
      </c>
      <c r="B29" s="16">
        <f>ROUND((-B9)*$G$3,2)</f>
        <v>-45042.8</v>
      </c>
      <c r="C29" s="16">
        <f aca="true" t="shared" si="8" ref="C29:N29">ROUND((-C9)*$G$3,2)</f>
        <v>-39639.6</v>
      </c>
      <c r="D29" s="16">
        <f t="shared" si="8"/>
        <v>-34425.6</v>
      </c>
      <c r="E29" s="16">
        <f t="shared" si="8"/>
        <v>-5640.8</v>
      </c>
      <c r="F29" s="16">
        <f t="shared" si="8"/>
        <v>-22127.6</v>
      </c>
      <c r="G29" s="16">
        <f t="shared" si="8"/>
        <v>-32507.2</v>
      </c>
      <c r="H29" s="16">
        <f t="shared" si="8"/>
        <v>-4840</v>
      </c>
      <c r="I29" s="16">
        <f t="shared" si="8"/>
        <v>-34144</v>
      </c>
      <c r="J29" s="16">
        <f t="shared" si="8"/>
        <v>-29977.2</v>
      </c>
      <c r="K29" s="16">
        <f t="shared" si="8"/>
        <v>-29964</v>
      </c>
      <c r="L29" s="16">
        <f t="shared" si="8"/>
        <v>-22862.4</v>
      </c>
      <c r="M29" s="16">
        <f t="shared" si="8"/>
        <v>-11008.8</v>
      </c>
      <c r="N29" s="16">
        <f t="shared" si="8"/>
        <v>-8984.8</v>
      </c>
      <c r="O29" s="32">
        <f aca="true" t="shared" si="9" ref="O29:O48">SUM(B29:N29)</f>
        <v>-321164.80000000005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-5435.349999999999</v>
      </c>
      <c r="C30" s="31">
        <f aca="true" t="shared" si="10" ref="C30:O30">SUM(C31:C41)</f>
        <v>-4035.4999999999995</v>
      </c>
      <c r="D30" s="31">
        <f t="shared" si="10"/>
        <v>-13250.390000000001</v>
      </c>
      <c r="E30" s="31">
        <f t="shared" si="10"/>
        <v>-1049.8799999999999</v>
      </c>
      <c r="F30" s="31">
        <f t="shared" si="10"/>
        <v>-3379.32</v>
      </c>
      <c r="G30" s="31">
        <f t="shared" si="10"/>
        <v>-4757.3</v>
      </c>
      <c r="H30" s="31">
        <f t="shared" si="10"/>
        <v>-4163.389999999999</v>
      </c>
      <c r="I30" s="31">
        <f t="shared" si="10"/>
        <v>-3313.71</v>
      </c>
      <c r="J30" s="31">
        <f t="shared" si="10"/>
        <v>-3204.3399999999997</v>
      </c>
      <c r="K30" s="31">
        <f t="shared" si="10"/>
        <v>-4822.92</v>
      </c>
      <c r="L30" s="31">
        <f t="shared" si="10"/>
        <v>-4297.97</v>
      </c>
      <c r="M30" s="31">
        <f t="shared" si="10"/>
        <v>-2198.21</v>
      </c>
      <c r="N30" s="31">
        <f t="shared" si="10"/>
        <v>-1071.79</v>
      </c>
      <c r="O30" s="31">
        <f t="shared" si="10"/>
        <v>-54980.069999999985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-9575.78</v>
      </c>
      <c r="E31" s="33">
        <v>0</v>
      </c>
      <c r="F31" s="33">
        <v>0</v>
      </c>
      <c r="G31" s="33">
        <v>0</v>
      </c>
      <c r="H31" s="33">
        <v>-3386.91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-12962.69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-6627.15</v>
      </c>
      <c r="C39" s="33">
        <v>-4920.36</v>
      </c>
      <c r="D39" s="33">
        <v>-4480.33</v>
      </c>
      <c r="E39" s="33">
        <v>-1280.09</v>
      </c>
      <c r="F39" s="33">
        <v>-4120.3</v>
      </c>
      <c r="G39" s="33">
        <v>-5800.42</v>
      </c>
      <c r="H39" s="33">
        <v>-946.74</v>
      </c>
      <c r="I39" s="33">
        <v>-4040.3</v>
      </c>
      <c r="J39" s="33">
        <v>-3906.95</v>
      </c>
      <c r="K39" s="33">
        <v>-5880.43</v>
      </c>
      <c r="L39" s="33">
        <v>-5240.38</v>
      </c>
      <c r="M39" s="33">
        <v>-2680.2</v>
      </c>
      <c r="N39" s="33">
        <v>-1306.78</v>
      </c>
      <c r="O39" s="33">
        <f t="shared" si="9"/>
        <v>-51230.429999999986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1191.8</v>
      </c>
      <c r="C41" s="33">
        <v>884.86</v>
      </c>
      <c r="D41" s="33">
        <v>805.72</v>
      </c>
      <c r="E41" s="33">
        <v>230.21</v>
      </c>
      <c r="F41" s="33">
        <v>740.98</v>
      </c>
      <c r="G41" s="33">
        <v>1043.12</v>
      </c>
      <c r="H41" s="33">
        <v>170.26</v>
      </c>
      <c r="I41" s="33">
        <v>726.59</v>
      </c>
      <c r="J41" s="33">
        <v>702.61</v>
      </c>
      <c r="K41" s="33">
        <v>1057.51</v>
      </c>
      <c r="L41" s="33">
        <v>942.41</v>
      </c>
      <c r="M41" s="33">
        <v>481.99</v>
      </c>
      <c r="N41" s="33">
        <v>234.99</v>
      </c>
      <c r="O41" s="33">
        <f>SUM(B41:N41)</f>
        <v>9213.050000000001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77</v>
      </c>
      <c r="B43" s="35">
        <v>0</v>
      </c>
      <c r="C43" s="35">
        <v>0</v>
      </c>
      <c r="D43" s="35">
        <v>-1595.96</v>
      </c>
      <c r="E43" s="35">
        <v>0</v>
      </c>
      <c r="F43" s="35">
        <v>0</v>
      </c>
      <c r="G43" s="35">
        <v>0</v>
      </c>
      <c r="H43" s="35">
        <v>-338.69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-1934.65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470902.57</v>
      </c>
      <c r="C46" s="36">
        <f t="shared" si="11"/>
        <v>326699.99</v>
      </c>
      <c r="D46" s="36">
        <f t="shared" si="11"/>
        <v>295678.78</v>
      </c>
      <c r="E46" s="36">
        <f t="shared" si="11"/>
        <v>91711.85</v>
      </c>
      <c r="F46" s="36">
        <f t="shared" si="11"/>
        <v>290546.01</v>
      </c>
      <c r="G46" s="36">
        <f t="shared" si="11"/>
        <v>410569.18</v>
      </c>
      <c r="H46" s="36">
        <f t="shared" si="11"/>
        <v>65463.619999999995</v>
      </c>
      <c r="I46" s="36">
        <f t="shared" si="11"/>
        <v>284875.47</v>
      </c>
      <c r="J46" s="36">
        <f t="shared" si="11"/>
        <v>265913.69</v>
      </c>
      <c r="K46" s="36">
        <f t="shared" si="11"/>
        <v>417637.55</v>
      </c>
      <c r="L46" s="36">
        <f t="shared" si="11"/>
        <v>379524.58</v>
      </c>
      <c r="M46" s="36">
        <f t="shared" si="11"/>
        <v>201752.91999999998</v>
      </c>
      <c r="N46" s="36">
        <f t="shared" si="11"/>
        <v>89844.19000000002</v>
      </c>
      <c r="O46" s="36">
        <f>SUM(B46:N46)</f>
        <v>3591120.3999999994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 s="43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470902.57</v>
      </c>
      <c r="C52" s="51">
        <f t="shared" si="12"/>
        <v>326699.98</v>
      </c>
      <c r="D52" s="51">
        <f t="shared" si="12"/>
        <v>295678.79</v>
      </c>
      <c r="E52" s="51">
        <f t="shared" si="12"/>
        <v>91711.85</v>
      </c>
      <c r="F52" s="51">
        <f t="shared" si="12"/>
        <v>290546.01</v>
      </c>
      <c r="G52" s="51">
        <f t="shared" si="12"/>
        <v>410569.17</v>
      </c>
      <c r="H52" s="51">
        <f t="shared" si="12"/>
        <v>65463.61</v>
      </c>
      <c r="I52" s="51">
        <f t="shared" si="12"/>
        <v>284875.47</v>
      </c>
      <c r="J52" s="51">
        <f t="shared" si="12"/>
        <v>265913.69</v>
      </c>
      <c r="K52" s="51">
        <f t="shared" si="12"/>
        <v>417637.54</v>
      </c>
      <c r="L52" s="51">
        <f t="shared" si="12"/>
        <v>379524.58</v>
      </c>
      <c r="M52" s="51">
        <f t="shared" si="12"/>
        <v>201752.92</v>
      </c>
      <c r="N52" s="51">
        <f t="shared" si="12"/>
        <v>89844.19</v>
      </c>
      <c r="O52" s="36">
        <f t="shared" si="12"/>
        <v>3591120.37</v>
      </c>
      <c r="Q52"/>
    </row>
    <row r="53" spans="1:18" ht="18.75" customHeight="1">
      <c r="A53" s="26" t="s">
        <v>57</v>
      </c>
      <c r="B53" s="51">
        <v>390154.75</v>
      </c>
      <c r="C53" s="51">
        <v>236072.42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626227.17</v>
      </c>
      <c r="P53"/>
      <c r="Q53"/>
      <c r="R53" s="43"/>
    </row>
    <row r="54" spans="1:16" ht="18.75" customHeight="1">
      <c r="A54" s="26" t="s">
        <v>58</v>
      </c>
      <c r="B54" s="51">
        <v>80747.82</v>
      </c>
      <c r="C54" s="51">
        <v>90627.56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171375.38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295678.79</v>
      </c>
      <c r="E55" s="52">
        <v>0</v>
      </c>
      <c r="F55" s="52">
        <v>0</v>
      </c>
      <c r="G55" s="52">
        <v>0</v>
      </c>
      <c r="H55" s="51">
        <v>65463.61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361142.39999999997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91711.85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91711.85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290546.01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290546.01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410569.17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410569.17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284875.47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284875.47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265913.69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265913.69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417637.54</v>
      </c>
      <c r="L61" s="31">
        <v>379524.58</v>
      </c>
      <c r="M61" s="52">
        <v>0</v>
      </c>
      <c r="N61" s="52">
        <v>0</v>
      </c>
      <c r="O61" s="36">
        <f t="shared" si="13"/>
        <v>797162.12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201752.92</v>
      </c>
      <c r="N62" s="52">
        <v>0</v>
      </c>
      <c r="O62" s="36">
        <f t="shared" si="13"/>
        <v>201752.92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89844.19</v>
      </c>
      <c r="O63" s="55">
        <f t="shared" si="13"/>
        <v>89844.19</v>
      </c>
      <c r="P63"/>
      <c r="S63"/>
      <c r="Z63"/>
    </row>
    <row r="64" spans="1:12" ht="21" customHeight="1">
      <c r="A64" s="56" t="s">
        <v>74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2021-11-19T20:54:37Z</dcterms:modified>
  <cp:category/>
  <cp:version/>
  <cp:contentType/>
  <cp:contentStatus/>
</cp:coreProperties>
</file>