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<sst xmlns="http://schemas.openxmlformats.org/spreadsheetml/2006/main" count="81" uniqueCount="78">
  <si>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</si>
  <si>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</si>
  <si>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</si>
  <si>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</si>
  <si>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</si>
  <si>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</si>
  <si>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</si>
  <si>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</si>
  <si>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</si>
  <si>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</si>
  <si>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</si>
  <si>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</si>
  <si>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</si>
  <si>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</si>
  <si>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</si>
  <si>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</si>
  <si>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</si>
  <si>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</si>
  <si>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</si>
  <si>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</si>
  <si>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</si>
  <si>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</si>
  <si>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</si>
  <si>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</si>
  <si>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</si>
  <si>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</si>
  <si>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</si>
  <si>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</si>
  <si>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</si>
  <si>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</si>
  <si>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</si>
  <si>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</si>
  <si>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</si>
  <si>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</si>
  <si>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</si>
  <si>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</si>
  <si>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</si>
  <si>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</si>
  <si>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</si>
  <si>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</si>
  <si>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</si>
  <si>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</si>
  <si>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</si>
  <si>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</si>
  <si>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</si>
  <si>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</si>
  <si>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</si>
  <si>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</si>
  <si>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</si>
  <si>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</si>
  <si>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</si>
  <si>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</si>
  <si>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</si>
  <si>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</si>
  <si>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</si>
  <si>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</si>
  <si>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</si>
  <si>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</si>
  <si>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</si>
  <si>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</si>
  <si>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</si>
  <si>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</si>
  <si>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</si>
  <si>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</si>
  <si>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</si>
  <si>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</si>
  <si>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</si>
  <si>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</si>
  <si>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</si>
  <si>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</si>
  <si>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</si>
  <si>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</si>
  <si>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</si>
  <si>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06/11/21 - VENCIMENTO 12/11/21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</si>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</sst>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264532</v>
      </c>
      <c r="C7" s="9">
        <f t="shared" si="0"/>
        <v>184947</v>
      </c>
      <c r="D7" s="9">
        <f t="shared" si="0"/>
        <v>200460</v>
      </c>
      <c r="E7" s="9">
        <f t="shared" si="0"/>
        <v>43792</v>
      </c>
      <c r="F7" s="9">
        <f t="shared" si="0"/>
        <v>145819</v>
      </c>
      <c r="G7" s="9">
        <f t="shared" si="0"/>
        <v>222543</v>
      </c>
      <c r="H7" s="9">
        <f t="shared" si="0"/>
        <v>28774</v>
      </c>
      <c r="I7" s="9">
        <f t="shared" si="0"/>
        <v>171132</v>
      </c>
      <c r="J7" s="9">
        <f t="shared" si="0"/>
        <v>155984</v>
      </c>
      <c r="K7" s="9">
        <f t="shared" si="0"/>
        <v>233396</v>
      </c>
      <c r="L7" s="9">
        <f t="shared" si="0"/>
        <v>176279</v>
      </c>
      <c r="M7" s="9">
        <f t="shared" si="0"/>
        <v>76396</v>
      </c>
      <c r="N7" s="9">
        <f t="shared" si="0"/>
        <v>47252</v>
      </c>
      <c r="O7" s="9">
        <f t="shared" si="0"/>
        <v>1951306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16390</v>
      </c>
      <c r="C8" s="11">
        <f t="shared" si="1"/>
        <v>16473</v>
      </c>
      <c r="D8" s="11">
        <f t="shared" si="1"/>
        <v>12612</v>
      </c>
      <c r="E8" s="11">
        <f t="shared" si="1"/>
        <v>2440</v>
      </c>
      <c r="F8" s="11">
        <f t="shared" si="1"/>
        <v>9073</v>
      </c>
      <c r="G8" s="11">
        <f t="shared" si="1"/>
        <v>12694</v>
      </c>
      <c r="H8" s="11">
        <f t="shared" si="1"/>
        <v>2265</v>
      </c>
      <c r="I8" s="11">
        <f t="shared" si="1"/>
        <v>14950</v>
      </c>
      <c r="J8" s="11">
        <f t="shared" si="1"/>
        <v>10931</v>
      </c>
      <c r="K8" s="11">
        <f t="shared" si="1"/>
        <v>10025</v>
      </c>
      <c r="L8" s="11">
        <f t="shared" si="1"/>
        <v>8269</v>
      </c>
      <c r="M8" s="11">
        <f t="shared" si="1"/>
        <v>3946</v>
      </c>
      <c r="N8" s="11">
        <f t="shared" si="1"/>
        <v>3626</v>
      </c>
      <c r="O8" s="11">
        <f t="shared" si="1"/>
        <v>123694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16390</v>
      </c>
      <c r="C9" s="11">
        <v>16473</v>
      </c>
      <c r="D9" s="11">
        <v>12612</v>
      </c>
      <c r="E9" s="11">
        <v>2440</v>
      </c>
      <c r="F9" s="11">
        <v>9073</v>
      </c>
      <c r="G9" s="11">
        <v>12694</v>
      </c>
      <c r="H9" s="11">
        <v>2265</v>
      </c>
      <c r="I9" s="11">
        <v>14950</v>
      </c>
      <c r="J9" s="11">
        <v>10931</v>
      </c>
      <c r="K9" s="11">
        <v>10012</v>
      </c>
      <c r="L9" s="11">
        <v>8269</v>
      </c>
      <c r="M9" s="11">
        <v>3943</v>
      </c>
      <c r="N9" s="11">
        <v>3621</v>
      </c>
      <c r="O9" s="11">
        <f>SUM(B9:N9)</f>
        <v>123673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0</v>
      </c>
      <c r="M10" s="13">
        <v>3</v>
      </c>
      <c r="N10" s="13">
        <v>5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248142</v>
      </c>
      <c r="C11" s="13">
        <v>168474</v>
      </c>
      <c r="D11" s="13">
        <v>187848</v>
      </c>
      <c r="E11" s="13">
        <v>41352</v>
      </c>
      <c r="F11" s="13">
        <v>136746</v>
      </c>
      <c r="G11" s="13">
        <v>209849</v>
      </c>
      <c r="H11" s="13">
        <v>26509</v>
      </c>
      <c r="I11" s="13">
        <v>156182</v>
      </c>
      <c r="J11" s="13">
        <v>145053</v>
      </c>
      <c r="K11" s="13">
        <v>223371</v>
      </c>
      <c r="L11" s="13">
        <v>168010</v>
      </c>
      <c r="M11" s="13">
        <v>72450</v>
      </c>
      <c r="N11" s="13">
        <v>43626</v>
      </c>
      <c r="O11" s="11">
        <f>SUM(B11:N11)</f>
        <v>1827612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1.234372784856632</v>
      </c>
      <c r="C15" s="19">
        <v>1.267533985627081</v>
      </c>
      <c r="D15" s="19">
        <v>1.28144047932286</v>
      </c>
      <c r="E15" s="19">
        <v>0.981734606131111</v>
      </c>
      <c r="F15" s="19">
        <v>1.427135564629882</v>
      </c>
      <c r="G15" s="19">
        <v>1.515015255216979</v>
      </c>
      <c r="H15" s="19">
        <v>1.704413588823178</v>
      </c>
      <c r="I15" s="19">
        <v>1.255222283230703</v>
      </c>
      <c r="J15" s="19">
        <v>1.2912357178548</v>
      </c>
      <c r="K15" s="19">
        <v>1.229146981312599</v>
      </c>
      <c r="L15" s="19">
        <v>1.279513462079457</v>
      </c>
      <c r="M15" s="19">
        <v>1.309862693632415</v>
      </c>
      <c r="N15" s="19">
        <v>1.178602972460508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809090.6699999999</v>
      </c>
      <c r="C17" s="24">
        <f aca="true" t="shared" si="2" ref="C17:N17">C18+C19+C20+C21+C22+C23+C24+C25</f>
        <v>586022.5800000001</v>
      </c>
      <c r="D17" s="24">
        <f t="shared" si="2"/>
        <v>556088.0499999999</v>
      </c>
      <c r="E17" s="24">
        <f t="shared" si="2"/>
        <v>162361.88</v>
      </c>
      <c r="F17" s="24">
        <f t="shared" si="2"/>
        <v>525837.28</v>
      </c>
      <c r="G17" s="24">
        <f t="shared" si="2"/>
        <v>707685.16</v>
      </c>
      <c r="H17" s="24">
        <f t="shared" si="2"/>
        <v>136256.52000000002</v>
      </c>
      <c r="I17" s="24">
        <f t="shared" si="2"/>
        <v>545762.39</v>
      </c>
      <c r="J17" s="24">
        <f t="shared" si="2"/>
        <v>500398.15</v>
      </c>
      <c r="K17" s="24">
        <f t="shared" si="2"/>
        <v>683637.5699999998</v>
      </c>
      <c r="L17" s="24">
        <f t="shared" si="2"/>
        <v>618279.7199999999</v>
      </c>
      <c r="M17" s="24">
        <f t="shared" si="2"/>
        <v>321974.89</v>
      </c>
      <c r="N17" s="24">
        <f t="shared" si="2"/>
        <v>157384.99</v>
      </c>
      <c r="O17" s="24">
        <f>O18+O19+O20+O21+O22+O23+O24+O25</f>
        <v>6310779.850000001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589297.94</v>
      </c>
      <c r="C18" s="30">
        <f t="shared" si="3"/>
        <v>425618.53</v>
      </c>
      <c r="D18" s="30">
        <f t="shared" si="3"/>
        <v>404568.37</v>
      </c>
      <c r="E18" s="30">
        <f t="shared" si="3"/>
        <v>150986.06</v>
      </c>
      <c r="F18" s="30">
        <f t="shared" si="3"/>
        <v>341114.39</v>
      </c>
      <c r="G18" s="30">
        <f t="shared" si="3"/>
        <v>428328.51</v>
      </c>
      <c r="H18" s="30">
        <f t="shared" si="3"/>
        <v>74357.77</v>
      </c>
      <c r="I18" s="30">
        <f t="shared" si="3"/>
        <v>391053.73</v>
      </c>
      <c r="J18" s="30">
        <f t="shared" si="3"/>
        <v>358498.03</v>
      </c>
      <c r="K18" s="30">
        <f t="shared" si="3"/>
        <v>507052.81</v>
      </c>
      <c r="L18" s="30">
        <f t="shared" si="3"/>
        <v>436043.73</v>
      </c>
      <c r="M18" s="30">
        <f t="shared" si="3"/>
        <v>218064.74</v>
      </c>
      <c r="N18" s="30">
        <f t="shared" si="3"/>
        <v>121829.83</v>
      </c>
      <c r="O18" s="30">
        <f aca="true" t="shared" si="4" ref="O18:O25">SUM(B18:N18)</f>
        <v>4446814.44</v>
      </c>
    </row>
    <row r="19" spans="1:23" ht="18.75" customHeight="1">
      <c r="A19" s="26" t="s">
        <v>35</v>
      </c>
      <c r="B19" s="30">
        <f>IF(B15&lt;&gt;0,ROUND((B15-1)*B18,2),0)</f>
        <v>138115.4</v>
      </c>
      <c r="C19" s="30">
        <f aca="true" t="shared" si="5" ref="C19:N19">IF(C15&lt;&gt;0,ROUND((C15-1)*C18,2),0)</f>
        <v>113867.42</v>
      </c>
      <c r="D19" s="30">
        <f t="shared" si="5"/>
        <v>113861.92</v>
      </c>
      <c r="E19" s="30">
        <f t="shared" si="5"/>
        <v>-2757.82</v>
      </c>
      <c r="F19" s="30">
        <f t="shared" si="5"/>
        <v>145702.09</v>
      </c>
      <c r="G19" s="30">
        <f t="shared" si="5"/>
        <v>220595.72</v>
      </c>
      <c r="H19" s="30">
        <f t="shared" si="5"/>
        <v>52378.62</v>
      </c>
      <c r="I19" s="30">
        <f t="shared" si="5"/>
        <v>99805.63</v>
      </c>
      <c r="J19" s="30">
        <f t="shared" si="5"/>
        <v>104407.43</v>
      </c>
      <c r="K19" s="30">
        <f t="shared" si="5"/>
        <v>116189.62</v>
      </c>
      <c r="L19" s="30">
        <f t="shared" si="5"/>
        <v>121880.09</v>
      </c>
      <c r="M19" s="30">
        <f t="shared" si="5"/>
        <v>67570.13</v>
      </c>
      <c r="N19" s="30">
        <f t="shared" si="5"/>
        <v>21759.17</v>
      </c>
      <c r="O19" s="30">
        <f t="shared" si="4"/>
        <v>1313375.42</v>
      </c>
      <c r="W19" s="62"/>
    </row>
    <row r="20" spans="1:15" ht="18.75" customHeight="1">
      <c r="A20" s="26" t="s">
        <v>36</v>
      </c>
      <c r="B20" s="30">
        <v>29149.84</v>
      </c>
      <c r="C20" s="30">
        <v>23757.03</v>
      </c>
      <c r="D20" s="30">
        <v>14022.44</v>
      </c>
      <c r="E20" s="30">
        <v>5422.91</v>
      </c>
      <c r="F20" s="30">
        <v>14936.06</v>
      </c>
      <c r="G20" s="30">
        <v>22392.31</v>
      </c>
      <c r="H20" s="30">
        <v>2822.71</v>
      </c>
      <c r="I20" s="30">
        <v>18560.36</v>
      </c>
      <c r="J20" s="30">
        <v>17267.06</v>
      </c>
      <c r="K20" s="30">
        <v>24966.57</v>
      </c>
      <c r="L20" s="30">
        <v>24847.82</v>
      </c>
      <c r="M20" s="30">
        <v>10764.7</v>
      </c>
      <c r="N20" s="30">
        <v>5336.84</v>
      </c>
      <c r="O20" s="30">
        <f t="shared" si="4"/>
        <v>214246.65000000002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-146.87</v>
      </c>
      <c r="C22" s="30">
        <v>0</v>
      </c>
      <c r="D22" s="30">
        <v>-3508.6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-1837.07</v>
      </c>
      <c r="K22" s="30">
        <v>-156.2</v>
      </c>
      <c r="L22" s="30">
        <v>0</v>
      </c>
      <c r="M22" s="30">
        <v>0</v>
      </c>
      <c r="N22" s="30">
        <v>0</v>
      </c>
      <c r="O22" s="30">
        <f t="shared" si="4"/>
        <v>-7551.579999999999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49902.48</v>
      </c>
      <c r="C25" s="30">
        <v>20007.72</v>
      </c>
      <c r="D25" s="30">
        <v>25757.98</v>
      </c>
      <c r="E25" s="30">
        <v>7324.79</v>
      </c>
      <c r="F25" s="30">
        <v>22845.67</v>
      </c>
      <c r="G25" s="30">
        <v>34982.68</v>
      </c>
      <c r="H25" s="30">
        <v>7067.45</v>
      </c>
      <c r="I25" s="30">
        <v>34956.73</v>
      </c>
      <c r="J25" s="30">
        <v>20676.76</v>
      </c>
      <c r="K25" s="30">
        <v>34198.83</v>
      </c>
      <c r="L25" s="30">
        <v>34122.14</v>
      </c>
      <c r="M25" s="30">
        <v>24189.38</v>
      </c>
      <c r="N25" s="30">
        <v>7073.21</v>
      </c>
      <c r="O25" s="30">
        <f t="shared" si="4"/>
        <v>323105.82000000007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-77420.17</v>
      </c>
      <c r="C27" s="30">
        <f>+C28+C30+C43+C44+C47-C48</f>
        <v>-76431.81</v>
      </c>
      <c r="D27" s="30">
        <f t="shared" si="6"/>
        <v>-77762.87</v>
      </c>
      <c r="E27" s="30">
        <f t="shared" si="6"/>
        <v>-11814.44</v>
      </c>
      <c r="F27" s="30">
        <f t="shared" si="6"/>
        <v>-43431.64</v>
      </c>
      <c r="G27" s="30">
        <f t="shared" si="6"/>
        <v>-60552.52</v>
      </c>
      <c r="H27" s="30">
        <f t="shared" si="6"/>
        <v>-17973.77</v>
      </c>
      <c r="I27" s="30">
        <f t="shared" si="6"/>
        <v>-69345.46</v>
      </c>
      <c r="J27" s="30">
        <f t="shared" si="6"/>
        <v>-51441.770000000004</v>
      </c>
      <c r="K27" s="30">
        <f t="shared" si="6"/>
        <v>-48586.66</v>
      </c>
      <c r="L27" s="30">
        <f t="shared" si="6"/>
        <v>-40466.27</v>
      </c>
      <c r="M27" s="30">
        <f t="shared" si="6"/>
        <v>-19429.050000000003</v>
      </c>
      <c r="N27" s="30">
        <f t="shared" si="6"/>
        <v>-17010.85</v>
      </c>
      <c r="O27" s="30">
        <f t="shared" si="6"/>
        <v>-611667.2799999999</v>
      </c>
    </row>
    <row r="28" spans="1:15" ht="18.75" customHeight="1">
      <c r="A28" s="26" t="s">
        <v>40</v>
      </c>
      <c r="B28" s="31">
        <f>+B29</f>
        <v>-72116</v>
      </c>
      <c r="C28" s="31">
        <f>+C29</f>
        <v>-72481.2</v>
      </c>
      <c r="D28" s="31">
        <f aca="true" t="shared" si="7" ref="D28:O28">+D29</f>
        <v>-55492.8</v>
      </c>
      <c r="E28" s="31">
        <f t="shared" si="7"/>
        <v>-10736</v>
      </c>
      <c r="F28" s="31">
        <f t="shared" si="7"/>
        <v>-39921.2</v>
      </c>
      <c r="G28" s="31">
        <f t="shared" si="7"/>
        <v>-55853.6</v>
      </c>
      <c r="H28" s="31">
        <f t="shared" si="7"/>
        <v>-9966</v>
      </c>
      <c r="I28" s="31">
        <f t="shared" si="7"/>
        <v>-65780</v>
      </c>
      <c r="J28" s="31">
        <f t="shared" si="7"/>
        <v>-48096.4</v>
      </c>
      <c r="K28" s="31">
        <f t="shared" si="7"/>
        <v>-44052.8</v>
      </c>
      <c r="L28" s="31">
        <f t="shared" si="7"/>
        <v>-36383.6</v>
      </c>
      <c r="M28" s="31">
        <f t="shared" si="7"/>
        <v>-17349.2</v>
      </c>
      <c r="N28" s="31">
        <f t="shared" si="7"/>
        <v>-15932.4</v>
      </c>
      <c r="O28" s="31">
        <f t="shared" si="7"/>
        <v>-544161.2</v>
      </c>
    </row>
    <row r="29" spans="1:26" ht="18.75" customHeight="1">
      <c r="A29" s="27" t="s">
        <v>41</v>
      </c>
      <c r="B29" s="16">
        <f>ROUND((-B9)*$G$3,2)</f>
        <v>-72116</v>
      </c>
      <c r="C29" s="16">
        <f aca="true" t="shared" si="8" ref="C29:N29">ROUND((-C9)*$G$3,2)</f>
        <v>-72481.2</v>
      </c>
      <c r="D29" s="16">
        <f t="shared" si="8"/>
        <v>-55492.8</v>
      </c>
      <c r="E29" s="16">
        <f t="shared" si="8"/>
        <v>-10736</v>
      </c>
      <c r="F29" s="16">
        <f t="shared" si="8"/>
        <v>-39921.2</v>
      </c>
      <c r="G29" s="16">
        <f t="shared" si="8"/>
        <v>-55853.6</v>
      </c>
      <c r="H29" s="16">
        <f t="shared" si="8"/>
        <v>-9966</v>
      </c>
      <c r="I29" s="16">
        <f t="shared" si="8"/>
        <v>-65780</v>
      </c>
      <c r="J29" s="16">
        <f t="shared" si="8"/>
        <v>-48096.4</v>
      </c>
      <c r="K29" s="16">
        <f t="shared" si="8"/>
        <v>-44052.8</v>
      </c>
      <c r="L29" s="16">
        <f t="shared" si="8"/>
        <v>-36383.6</v>
      </c>
      <c r="M29" s="16">
        <f t="shared" si="8"/>
        <v>-17349.2</v>
      </c>
      <c r="N29" s="16">
        <f t="shared" si="8"/>
        <v>-15932.4</v>
      </c>
      <c r="O29" s="32">
        <f aca="true" t="shared" si="9" ref="O29:O48">SUM(B29:N29)</f>
        <v>-544161.2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-5304.17</v>
      </c>
      <c r="C30" s="31">
        <f aca="true" t="shared" si="10" ref="C30:O30">SUM(C31:C41)</f>
        <v>-3950.6099999999997</v>
      </c>
      <c r="D30" s="31">
        <f t="shared" si="10"/>
        <v>-19618.420000000002</v>
      </c>
      <c r="E30" s="31">
        <f t="shared" si="10"/>
        <v>-1078.44</v>
      </c>
      <c r="F30" s="31">
        <f t="shared" si="10"/>
        <v>-3510.4399999999996</v>
      </c>
      <c r="G30" s="31">
        <f t="shared" si="10"/>
        <v>-4698.92</v>
      </c>
      <c r="H30" s="31">
        <f t="shared" si="10"/>
        <v>-7361.82</v>
      </c>
      <c r="I30" s="31">
        <f t="shared" si="10"/>
        <v>-3565.46</v>
      </c>
      <c r="J30" s="31">
        <f t="shared" si="10"/>
        <v>-3345.37</v>
      </c>
      <c r="K30" s="31">
        <f t="shared" si="10"/>
        <v>-4533.86</v>
      </c>
      <c r="L30" s="31">
        <f t="shared" si="10"/>
        <v>-4082.6699999999996</v>
      </c>
      <c r="M30" s="31">
        <f t="shared" si="10"/>
        <v>-2079.8500000000004</v>
      </c>
      <c r="N30" s="31">
        <f t="shared" si="10"/>
        <v>-1078.45</v>
      </c>
      <c r="O30" s="31">
        <f t="shared" si="10"/>
        <v>-64208.479999999996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-15909.9</v>
      </c>
      <c r="E31" s="33">
        <v>0</v>
      </c>
      <c r="F31" s="33">
        <v>0</v>
      </c>
      <c r="G31" s="33">
        <v>0</v>
      </c>
      <c r="H31" s="33">
        <v>-6459.45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-22369.35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-6460</v>
      </c>
      <c r="C39" s="33">
        <v>-4811.49</v>
      </c>
      <c r="D39" s="33">
        <v>-4516.64</v>
      </c>
      <c r="E39" s="33">
        <v>-1313.44</v>
      </c>
      <c r="F39" s="33">
        <v>-4275.4</v>
      </c>
      <c r="G39" s="33">
        <v>-5722.86</v>
      </c>
      <c r="H39" s="33">
        <v>-1099</v>
      </c>
      <c r="I39" s="33">
        <v>-4342.41</v>
      </c>
      <c r="J39" s="33">
        <v>-4074.36</v>
      </c>
      <c r="K39" s="33">
        <v>-5521.83</v>
      </c>
      <c r="L39" s="33">
        <v>-4972.32</v>
      </c>
      <c r="M39" s="33">
        <v>-2533.07</v>
      </c>
      <c r="N39" s="33">
        <v>-1313.47</v>
      </c>
      <c r="O39" s="33">
        <f t="shared" si="9"/>
        <v>-50956.29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1155.83</v>
      </c>
      <c r="C41" s="33">
        <v>860.88</v>
      </c>
      <c r="D41" s="33">
        <v>808.12</v>
      </c>
      <c r="E41" s="33">
        <v>235</v>
      </c>
      <c r="F41" s="33">
        <v>764.96</v>
      </c>
      <c r="G41" s="33">
        <v>1023.94</v>
      </c>
      <c r="H41" s="33">
        <v>196.63</v>
      </c>
      <c r="I41" s="33">
        <v>776.95</v>
      </c>
      <c r="J41" s="33">
        <v>728.99</v>
      </c>
      <c r="K41" s="33">
        <v>987.97</v>
      </c>
      <c r="L41" s="33">
        <v>889.65</v>
      </c>
      <c r="M41" s="33">
        <v>453.22</v>
      </c>
      <c r="N41" s="33">
        <v>235.02</v>
      </c>
      <c r="O41" s="33">
        <f>SUM(B41:N41)</f>
        <v>9117.16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-2651.65</v>
      </c>
      <c r="E43" s="35">
        <v>0</v>
      </c>
      <c r="F43" s="35">
        <v>0</v>
      </c>
      <c r="G43" s="35">
        <v>0</v>
      </c>
      <c r="H43" s="35">
        <v>-645.95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-3297.6000000000004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731670.4999999999</v>
      </c>
      <c r="C46" s="36">
        <f t="shared" si="11"/>
        <v>509590.7700000001</v>
      </c>
      <c r="D46" s="36">
        <f t="shared" si="11"/>
        <v>478325.17999999993</v>
      </c>
      <c r="E46" s="36">
        <f t="shared" si="11"/>
        <v>150547.44</v>
      </c>
      <c r="F46" s="36">
        <f t="shared" si="11"/>
        <v>482405.64</v>
      </c>
      <c r="G46" s="36">
        <f t="shared" si="11"/>
        <v>647132.64</v>
      </c>
      <c r="H46" s="36">
        <f t="shared" si="11"/>
        <v>118282.75000000001</v>
      </c>
      <c r="I46" s="36">
        <f t="shared" si="11"/>
        <v>476416.93</v>
      </c>
      <c r="J46" s="36">
        <f t="shared" si="11"/>
        <v>448956.38</v>
      </c>
      <c r="K46" s="36">
        <f t="shared" si="11"/>
        <v>635050.9099999998</v>
      </c>
      <c r="L46" s="36">
        <f t="shared" si="11"/>
        <v>577813.4499999998</v>
      </c>
      <c r="M46" s="36">
        <f t="shared" si="11"/>
        <v>302545.84</v>
      </c>
      <c r="N46" s="36">
        <f t="shared" si="11"/>
        <v>140374.13999999998</v>
      </c>
      <c r="O46" s="36">
        <f>SUM(B46:N46)</f>
        <v>5699112.569999999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 s="43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731670.49</v>
      </c>
      <c r="C52" s="51">
        <f t="shared" si="12"/>
        <v>509590.77</v>
      </c>
      <c r="D52" s="51">
        <f t="shared" si="12"/>
        <v>478325.18</v>
      </c>
      <c r="E52" s="51">
        <f t="shared" si="12"/>
        <v>150547.44</v>
      </c>
      <c r="F52" s="51">
        <f t="shared" si="12"/>
        <v>482405.63</v>
      </c>
      <c r="G52" s="51">
        <f t="shared" si="12"/>
        <v>647132.64</v>
      </c>
      <c r="H52" s="51">
        <f t="shared" si="12"/>
        <v>118282.75</v>
      </c>
      <c r="I52" s="51">
        <f t="shared" si="12"/>
        <v>476416.93</v>
      </c>
      <c r="J52" s="51">
        <f t="shared" si="12"/>
        <v>448956.38</v>
      </c>
      <c r="K52" s="51">
        <f t="shared" si="12"/>
        <v>635050.91</v>
      </c>
      <c r="L52" s="51">
        <f t="shared" si="12"/>
        <v>577813.46</v>
      </c>
      <c r="M52" s="51">
        <f t="shared" si="12"/>
        <v>302545.84</v>
      </c>
      <c r="N52" s="51">
        <f t="shared" si="12"/>
        <v>140374.14</v>
      </c>
      <c r="O52" s="36">
        <f t="shared" si="12"/>
        <v>5699112.56</v>
      </c>
      <c r="Q52"/>
    </row>
    <row r="53" spans="1:18" ht="18.75" customHeight="1">
      <c r="A53" s="26" t="s">
        <v>57</v>
      </c>
      <c r="B53" s="51">
        <v>600907.39</v>
      </c>
      <c r="C53" s="51">
        <v>364918.98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965826.37</v>
      </c>
      <c r="P53"/>
      <c r="Q53"/>
      <c r="R53" s="43"/>
    </row>
    <row r="54" spans="1:16" ht="18.75" customHeight="1">
      <c r="A54" s="26" t="s">
        <v>58</v>
      </c>
      <c r="B54" s="51">
        <v>130763.1</v>
      </c>
      <c r="C54" s="51">
        <v>144671.79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275434.89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478325.18</v>
      </c>
      <c r="E55" s="52">
        <v>0</v>
      </c>
      <c r="F55" s="52">
        <v>0</v>
      </c>
      <c r="G55" s="52">
        <v>0</v>
      </c>
      <c r="H55" s="51">
        <v>118282.75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596607.9299999999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150547.44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150547.44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482405.63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482405.63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647132.64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647132.64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476416.93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476416.93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448956.38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448956.38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635050.91</v>
      </c>
      <c r="L61" s="31">
        <v>577813.46</v>
      </c>
      <c r="M61" s="52">
        <v>0</v>
      </c>
      <c r="N61" s="52">
        <v>0</v>
      </c>
      <c r="O61" s="36">
        <f t="shared" si="13"/>
        <v>1212864.37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302545.84</v>
      </c>
      <c r="N62" s="52">
        <v>0</v>
      </c>
      <c r="O62" s="36">
        <f t="shared" si="13"/>
        <v>302545.84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140374.14</v>
      </c>
      <c r="O63" s="55">
        <f t="shared" si="13"/>
        <v>140374.14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2021-11-12T20:47:25Z</dcterms:modified>
  <cp:category/>
  <cp:version/>
  <cp:contentType/>
  <cp:contentStatus/>
</cp:coreProperties>
</file>