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<sst xmlns="http://schemas.openxmlformats.org/spreadsheetml/2006/main" count="75" uniqueCount="74">
  <si>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</si>
  <si>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</si>
  <si>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</si>
  <si>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</si>
  <si>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</si>
  <si>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</si>
  <si>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</si>
  <si>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</si>
  <si>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</si>
  <si>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</si>
  <si>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</si>
  <si>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</si>
  <si>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</si>
  <si>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</si>
  <si>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</si>
  <si>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</si>
  <si>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</si>
  <si>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</si>
  <si>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</si>
  <si>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</si>
  <si>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</si>
  <si>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</si>
  <si>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</si>
  <si>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</si>
  <si>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</si>
  <si>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</si>
  <si>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</si>
  <si>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</si>
  <si>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</si>
  <si>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</si>
  <si>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</si>
  <si>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</si>
  <si>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</si>
  <si>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</si>
  <si>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</si>
  <si>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</si>
  <si>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</si>
  <si>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</si>
  <si>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</si>
  <si>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</si>
  <si>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</si>
  <si>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</si>
  <si>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</si>
  <si>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</si>
  <si>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</si>
  <si>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</si>
  <si>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</si>
  <si>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</si>
  <si>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</si>
  <si>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</si>
  <si>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</si>
  <si>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</si>
  <si>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</si>
  <si>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</si>
  <si>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</si>
  <si>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</si>
  <si>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</si>
  <si>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</si>
  <si>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</si>
  <si>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</si>
  <si>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</si>
  <si>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</si>
  <si>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</si>
  <si>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</si>
  <si>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</si>
  <si>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</si>
  <si>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</si>
  <si>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</si>
  <si>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</si>
  <si>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</si>
  <si>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</si>
  <si>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</si>
  <si>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24/11/21 - VENCIMENTO 01/12/21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</si>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</sst>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311209</v>
      </c>
      <c r="C7" s="47">
        <f t="shared" si="0"/>
        <v>263759</v>
      </c>
      <c r="D7" s="47">
        <f t="shared" si="0"/>
        <v>325142</v>
      </c>
      <c r="E7" s="47">
        <f t="shared" si="0"/>
        <v>177262</v>
      </c>
      <c r="F7" s="47">
        <f t="shared" si="0"/>
        <v>216757</v>
      </c>
      <c r="G7" s="47">
        <f t="shared" si="0"/>
        <v>223086</v>
      </c>
      <c r="H7" s="47">
        <f t="shared" si="0"/>
        <v>247999</v>
      </c>
      <c r="I7" s="47">
        <f t="shared" si="0"/>
        <v>351267</v>
      </c>
      <c r="J7" s="47">
        <f t="shared" si="0"/>
        <v>109998</v>
      </c>
      <c r="K7" s="47">
        <f t="shared" si="0"/>
        <v>2226479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20873</v>
      </c>
      <c r="C8" s="45">
        <f t="shared" si="1"/>
        <v>20864</v>
      </c>
      <c r="D8" s="45">
        <f t="shared" si="1"/>
        <v>20460</v>
      </c>
      <c r="E8" s="45">
        <f t="shared" si="1"/>
        <v>13165</v>
      </c>
      <c r="F8" s="45">
        <f t="shared" si="1"/>
        <v>15580</v>
      </c>
      <c r="G8" s="45">
        <f t="shared" si="1"/>
        <v>8433</v>
      </c>
      <c r="H8" s="45">
        <f t="shared" si="1"/>
        <v>7523</v>
      </c>
      <c r="I8" s="45">
        <f t="shared" si="1"/>
        <v>21787</v>
      </c>
      <c r="J8" s="45">
        <f t="shared" si="1"/>
        <v>4093</v>
      </c>
      <c r="K8" s="38">
        <f>SUM(B8:J8)</f>
        <v>132778</v>
      </c>
      <c r="L8"/>
      <c r="M8"/>
      <c r="N8"/>
    </row>
    <row r="9" spans="1:14" ht="16.5" customHeight="1">
      <c r="A9" s="22" t="s">
        <v>35</v>
      </c>
      <c r="B9" s="45">
        <v>20833</v>
      </c>
      <c r="C9" s="45">
        <v>20853</v>
      </c>
      <c r="D9" s="45">
        <v>20445</v>
      </c>
      <c r="E9" s="45">
        <v>13111</v>
      </c>
      <c r="F9" s="45">
        <v>15562</v>
      </c>
      <c r="G9" s="45">
        <v>8432</v>
      </c>
      <c r="H9" s="45">
        <v>7523</v>
      </c>
      <c r="I9" s="45">
        <v>21706</v>
      </c>
      <c r="J9" s="45">
        <v>4093</v>
      </c>
      <c r="K9" s="38">
        <f>SUM(B9:J9)</f>
        <v>132558</v>
      </c>
      <c r="L9"/>
      <c r="M9"/>
      <c r="N9"/>
    </row>
    <row r="10" spans="1:14" ht="16.5" customHeight="1">
      <c r="A10" s="22" t="s">
        <v>34</v>
      </c>
      <c r="B10" s="45">
        <v>40</v>
      </c>
      <c r="C10" s="45">
        <v>11</v>
      </c>
      <c r="D10" s="45">
        <v>15</v>
      </c>
      <c r="E10" s="45">
        <v>54</v>
      </c>
      <c r="F10" s="45">
        <v>18</v>
      </c>
      <c r="G10" s="45">
        <v>1</v>
      </c>
      <c r="H10" s="45">
        <v>0</v>
      </c>
      <c r="I10" s="45">
        <v>81</v>
      </c>
      <c r="J10" s="45">
        <v>0</v>
      </c>
      <c r="K10" s="38">
        <f>SUM(B10:J10)</f>
        <v>220</v>
      </c>
      <c r="L10"/>
      <c r="M10"/>
      <c r="N10"/>
    </row>
    <row r="11" spans="1:14" ht="16.5" customHeight="1">
      <c r="A11" s="44" t="s">
        <v>33</v>
      </c>
      <c r="B11" s="43">
        <v>290336</v>
      </c>
      <c r="C11" s="43">
        <v>242895</v>
      </c>
      <c r="D11" s="43">
        <v>304682</v>
      </c>
      <c r="E11" s="43">
        <v>164097</v>
      </c>
      <c r="F11" s="43">
        <v>201177</v>
      </c>
      <c r="G11" s="43">
        <v>214653</v>
      </c>
      <c r="H11" s="43">
        <v>240476</v>
      </c>
      <c r="I11" s="43">
        <v>329480</v>
      </c>
      <c r="J11" s="43">
        <v>105905</v>
      </c>
      <c r="K11" s="38">
        <f>SUM(B11:J11)</f>
        <v>2093701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1.181365489179194</v>
      </c>
      <c r="C15" s="39">
        <v>1.22854610750808</v>
      </c>
      <c r="D15" s="39">
        <v>1.044691118978193</v>
      </c>
      <c r="E15" s="39">
        <v>1.321730039645215</v>
      </c>
      <c r="F15" s="39">
        <v>1.101937658459248</v>
      </c>
      <c r="G15" s="39">
        <v>1.16310367956703</v>
      </c>
      <c r="H15" s="39">
        <v>1.153153153417581</v>
      </c>
      <c r="I15" s="39">
        <v>1.101480433529133</v>
      </c>
      <c r="J15" s="39">
        <v>1.164981180521109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1286134.81</v>
      </c>
      <c r="C17" s="36">
        <f aca="true" t="shared" si="2" ref="C17:J17">C18+C19+C20+C21+C22+C23+C24</f>
        <v>1248167.2799999998</v>
      </c>
      <c r="D17" s="36">
        <f t="shared" si="2"/>
        <v>1437341.04</v>
      </c>
      <c r="E17" s="36">
        <f t="shared" si="2"/>
        <v>870236.7000000001</v>
      </c>
      <c r="F17" s="36">
        <f t="shared" si="2"/>
        <v>934913.33</v>
      </c>
      <c r="G17" s="36">
        <f t="shared" si="2"/>
        <v>1021916.32</v>
      </c>
      <c r="H17" s="36">
        <f t="shared" si="2"/>
        <v>906010.8</v>
      </c>
      <c r="I17" s="36">
        <f t="shared" si="2"/>
        <v>1247720.5199999998</v>
      </c>
      <c r="J17" s="36">
        <f t="shared" si="2"/>
        <v>463063.54</v>
      </c>
      <c r="K17" s="36">
        <f aca="true" t="shared" si="3" ref="K17:K24">SUM(B17:J17)</f>
        <v>9415504.34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1060289.06</v>
      </c>
      <c r="C18" s="30">
        <f t="shared" si="4"/>
        <v>987249.94</v>
      </c>
      <c r="D18" s="30">
        <f t="shared" si="4"/>
        <v>1349111.7</v>
      </c>
      <c r="E18" s="30">
        <f t="shared" si="4"/>
        <v>639490.39</v>
      </c>
      <c r="F18" s="30">
        <f t="shared" si="4"/>
        <v>827513.2</v>
      </c>
      <c r="G18" s="30">
        <f t="shared" si="4"/>
        <v>860286.54</v>
      </c>
      <c r="H18" s="30">
        <f t="shared" si="4"/>
        <v>761480.93</v>
      </c>
      <c r="I18" s="30">
        <f t="shared" si="4"/>
        <v>1089489.73</v>
      </c>
      <c r="J18" s="30">
        <f t="shared" si="4"/>
        <v>386048.98</v>
      </c>
      <c r="K18" s="30">
        <f t="shared" si="3"/>
        <v>7960960.470000001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192299.84</v>
      </c>
      <c r="C19" s="30">
        <f t="shared" si="5"/>
        <v>225632.13</v>
      </c>
      <c r="D19" s="30">
        <f t="shared" si="5"/>
        <v>60293.31</v>
      </c>
      <c r="E19" s="30">
        <f t="shared" si="5"/>
        <v>205743.27</v>
      </c>
      <c r="F19" s="30">
        <f t="shared" si="5"/>
        <v>84354.76</v>
      </c>
      <c r="G19" s="30">
        <f t="shared" si="5"/>
        <v>140315.9</v>
      </c>
      <c r="H19" s="30">
        <f t="shared" si="5"/>
        <v>116623.21</v>
      </c>
      <c r="I19" s="30">
        <f t="shared" si="5"/>
        <v>110561.89</v>
      </c>
      <c r="J19" s="30">
        <f t="shared" si="5"/>
        <v>63690.82</v>
      </c>
      <c r="K19" s="30">
        <f t="shared" si="3"/>
        <v>1199515.13</v>
      </c>
      <c r="L19"/>
      <c r="M19"/>
      <c r="N19"/>
    </row>
    <row r="20" spans="1:14" ht="16.5" customHeight="1">
      <c r="A20" s="18" t="s">
        <v>28</v>
      </c>
      <c r="B20" s="30">
        <v>32159.97</v>
      </c>
      <c r="C20" s="30">
        <v>32513.33</v>
      </c>
      <c r="D20" s="30">
        <v>23778.21</v>
      </c>
      <c r="E20" s="30">
        <v>22231.16</v>
      </c>
      <c r="F20" s="30">
        <v>21659.43</v>
      </c>
      <c r="G20" s="30">
        <v>19927.94</v>
      </c>
      <c r="H20" s="30">
        <v>25134.78</v>
      </c>
      <c r="I20" s="30">
        <v>44897.02</v>
      </c>
      <c r="J20" s="30">
        <v>11937.8</v>
      </c>
      <c r="K20" s="30">
        <f t="shared" si="3"/>
        <v>234239.63999999998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-141395.66999999998</v>
      </c>
      <c r="C27" s="30">
        <f t="shared" si="6"/>
        <v>-105874.38999999998</v>
      </c>
      <c r="D27" s="30">
        <f t="shared" si="6"/>
        <v>-135981.3</v>
      </c>
      <c r="E27" s="30">
        <f t="shared" si="6"/>
        <v>-122074.46</v>
      </c>
      <c r="F27" s="30">
        <f t="shared" si="6"/>
        <v>-72530.18000000001</v>
      </c>
      <c r="G27" s="30">
        <f t="shared" si="6"/>
        <v>-97500.62</v>
      </c>
      <c r="H27" s="30">
        <f t="shared" si="6"/>
        <v>-50072.17</v>
      </c>
      <c r="I27" s="30">
        <f t="shared" si="6"/>
        <v>-121260.04999999999</v>
      </c>
      <c r="J27" s="30">
        <f t="shared" si="6"/>
        <v>-31829.670000000006</v>
      </c>
      <c r="K27" s="30">
        <f aca="true" t="shared" si="7" ref="K27:K35">SUM(B27:J27)</f>
        <v>-878518.5100000001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-135807.21</v>
      </c>
      <c r="C28" s="30">
        <f t="shared" si="8"/>
        <v>-100449.96999999999</v>
      </c>
      <c r="D28" s="30">
        <f t="shared" si="8"/>
        <v>-110623.5</v>
      </c>
      <c r="E28" s="30">
        <f t="shared" si="8"/>
        <v>-118290.49</v>
      </c>
      <c r="F28" s="30">
        <f t="shared" si="8"/>
        <v>-68472.8</v>
      </c>
      <c r="G28" s="30">
        <f t="shared" si="8"/>
        <v>-93060.47</v>
      </c>
      <c r="H28" s="30">
        <f t="shared" si="8"/>
        <v>-46135.09</v>
      </c>
      <c r="I28" s="30">
        <f t="shared" si="8"/>
        <v>-115846.56999999999</v>
      </c>
      <c r="J28" s="30">
        <f t="shared" si="8"/>
        <v>-24284.230000000003</v>
      </c>
      <c r="K28" s="30">
        <f t="shared" si="7"/>
        <v>-812970.3299999998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-91665.2</v>
      </c>
      <c r="C29" s="30">
        <f aca="true" t="shared" si="9" ref="C29:J29">-ROUND((C9)*$E$3,2)</f>
        <v>-91753.2</v>
      </c>
      <c r="D29" s="30">
        <f t="shared" si="9"/>
        <v>-89958</v>
      </c>
      <c r="E29" s="30">
        <f t="shared" si="9"/>
        <v>-57688.4</v>
      </c>
      <c r="F29" s="30">
        <f t="shared" si="9"/>
        <v>-68472.8</v>
      </c>
      <c r="G29" s="30">
        <f t="shared" si="9"/>
        <v>-37100.8</v>
      </c>
      <c r="H29" s="30">
        <f t="shared" si="9"/>
        <v>-33101.2</v>
      </c>
      <c r="I29" s="30">
        <f t="shared" si="9"/>
        <v>-95506.4</v>
      </c>
      <c r="J29" s="30">
        <f t="shared" si="9"/>
        <v>-18009.2</v>
      </c>
      <c r="K29" s="30">
        <f t="shared" si="7"/>
        <v>-583255.2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-1478.4</v>
      </c>
      <c r="C31" s="30">
        <v>-554.4</v>
      </c>
      <c r="D31" s="30">
        <v>-954.8</v>
      </c>
      <c r="E31" s="30">
        <v>-646.8</v>
      </c>
      <c r="F31" s="26">
        <v>0</v>
      </c>
      <c r="G31" s="30">
        <v>-523.6</v>
      </c>
      <c r="H31" s="30">
        <v>-132.38</v>
      </c>
      <c r="I31" s="30">
        <v>-206.58</v>
      </c>
      <c r="J31" s="30">
        <v>-63.74</v>
      </c>
      <c r="K31" s="30">
        <f t="shared" si="7"/>
        <v>-4560.700000000001</v>
      </c>
      <c r="L31"/>
      <c r="M31"/>
      <c r="N31"/>
    </row>
    <row r="32" spans="1:14" ht="16.5" customHeight="1">
      <c r="A32" s="25" t="s">
        <v>21</v>
      </c>
      <c r="B32" s="30">
        <v>-42663.61</v>
      </c>
      <c r="C32" s="30">
        <v>-8142.37</v>
      </c>
      <c r="D32" s="30">
        <v>-19710.7</v>
      </c>
      <c r="E32" s="30">
        <v>-59955.29</v>
      </c>
      <c r="F32" s="26">
        <v>0</v>
      </c>
      <c r="G32" s="30">
        <v>-55436.07</v>
      </c>
      <c r="H32" s="30">
        <v>-12901.51</v>
      </c>
      <c r="I32" s="30">
        <v>-20133.59</v>
      </c>
      <c r="J32" s="30">
        <v>-6211.29</v>
      </c>
      <c r="K32" s="30">
        <f t="shared" si="7"/>
        <v>-225154.43000000002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-5588.46</v>
      </c>
      <c r="C33" s="27">
        <f aca="true" t="shared" si="10" ref="C33:J33">SUM(C34:C44)</f>
        <v>-5424.42</v>
      </c>
      <c r="D33" s="27">
        <f t="shared" si="10"/>
        <v>-25357.8</v>
      </c>
      <c r="E33" s="27">
        <f t="shared" si="10"/>
        <v>-3783.9700000000003</v>
      </c>
      <c r="F33" s="27">
        <f t="shared" si="10"/>
        <v>-4057.3799999999997</v>
      </c>
      <c r="G33" s="27">
        <f t="shared" si="10"/>
        <v>-4440.15</v>
      </c>
      <c r="H33" s="27">
        <f t="shared" si="10"/>
        <v>-3937.0800000000004</v>
      </c>
      <c r="I33" s="27">
        <f t="shared" si="10"/>
        <v>-5413.48</v>
      </c>
      <c r="J33" s="27">
        <f t="shared" si="10"/>
        <v>-7545.4400000000005</v>
      </c>
      <c r="K33" s="30">
        <f t="shared" si="7"/>
        <v>-65548.18000000001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-6813.83</v>
      </c>
      <c r="C43" s="27">
        <v>-6613.82</v>
      </c>
      <c r="D43" s="27">
        <v>-7613.89</v>
      </c>
      <c r="E43" s="27">
        <v>-4613.67</v>
      </c>
      <c r="F43" s="27">
        <v>-4947.03</v>
      </c>
      <c r="G43" s="27">
        <v>-5413.73</v>
      </c>
      <c r="H43" s="27">
        <v>-4800.35</v>
      </c>
      <c r="I43" s="27">
        <v>-6600.48</v>
      </c>
      <c r="J43" s="27">
        <v>-2453.51</v>
      </c>
      <c r="K43" s="27">
        <f>SUM(B43:J43)</f>
        <v>-49870.310000000005</v>
      </c>
      <c r="L43" s="24"/>
      <c r="M43"/>
      <c r="N43"/>
    </row>
    <row r="44" spans="1:14" s="23" customFormat="1" ht="16.5" customHeight="1">
      <c r="A44" s="25" t="s">
        <v>73</v>
      </c>
      <c r="B44" s="27">
        <v>1225.37</v>
      </c>
      <c r="C44" s="27">
        <v>1189.4</v>
      </c>
      <c r="D44" s="27">
        <v>1369.25</v>
      </c>
      <c r="E44" s="27">
        <v>829.7</v>
      </c>
      <c r="F44" s="27">
        <v>889.65</v>
      </c>
      <c r="G44" s="27">
        <v>973.58</v>
      </c>
      <c r="H44" s="27">
        <v>863.27</v>
      </c>
      <c r="I44" s="27">
        <v>1187</v>
      </c>
      <c r="J44" s="27">
        <v>441.23</v>
      </c>
      <c r="K44" s="27">
        <f>SUM(B44:J44)</f>
        <v>8968.449999999999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1144739.1400000001</v>
      </c>
      <c r="C48" s="27">
        <f aca="true" t="shared" si="11" ref="C48:J48">IF(C17+C27+C49&lt;0,0,C17+C27+C49)</f>
        <v>1142292.89</v>
      </c>
      <c r="D48" s="27">
        <f t="shared" si="11"/>
        <v>1301359.74</v>
      </c>
      <c r="E48" s="27">
        <f t="shared" si="11"/>
        <v>748162.2400000001</v>
      </c>
      <c r="F48" s="27">
        <f t="shared" si="11"/>
        <v>862383.1499999999</v>
      </c>
      <c r="G48" s="27">
        <f t="shared" si="11"/>
        <v>924415.7</v>
      </c>
      <c r="H48" s="27">
        <f t="shared" si="11"/>
        <v>855938.63</v>
      </c>
      <c r="I48" s="27">
        <f t="shared" si="11"/>
        <v>1126460.4699999997</v>
      </c>
      <c r="J48" s="27">
        <f t="shared" si="11"/>
        <v>431233.87</v>
      </c>
      <c r="K48" s="20">
        <f>SUM(B48:J48)</f>
        <v>8536985.83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1144739.15</v>
      </c>
      <c r="C54" s="10">
        <f t="shared" si="13"/>
        <v>1142292.89</v>
      </c>
      <c r="D54" s="10">
        <f t="shared" si="13"/>
        <v>1301359.74</v>
      </c>
      <c r="E54" s="10">
        <f t="shared" si="13"/>
        <v>748162.24</v>
      </c>
      <c r="F54" s="10">
        <f t="shared" si="13"/>
        <v>862383.15</v>
      </c>
      <c r="G54" s="10">
        <f t="shared" si="13"/>
        <v>924415.7</v>
      </c>
      <c r="H54" s="10">
        <f t="shared" si="13"/>
        <v>855938.62</v>
      </c>
      <c r="I54" s="10">
        <f>SUM(I55:I67)</f>
        <v>1126460.47</v>
      </c>
      <c r="J54" s="10">
        <f t="shared" si="13"/>
        <v>431233.87</v>
      </c>
      <c r="K54" s="5">
        <f>SUM(K55:K67)</f>
        <v>8536985.830000002</v>
      </c>
      <c r="L54" s="9"/>
    </row>
    <row r="55" spans="1:11" ht="16.5" customHeight="1">
      <c r="A55" s="7" t="s">
        <v>60</v>
      </c>
      <c r="B55" s="8">
        <v>1002791.5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1002791.5</v>
      </c>
    </row>
    <row r="56" spans="1:11" ht="16.5" customHeight="1">
      <c r="A56" s="7" t="s">
        <v>61</v>
      </c>
      <c r="B56" s="8">
        <v>141947.65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141947.65</v>
      </c>
    </row>
    <row r="57" spans="1:11" ht="16.5" customHeight="1">
      <c r="A57" s="7" t="s">
        <v>4</v>
      </c>
      <c r="B57" s="6">
        <v>0</v>
      </c>
      <c r="C57" s="8">
        <v>1142292.89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1142292.89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1301359.74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1301359.74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748162.24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748162.24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862383.15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862383.15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924415.7</v>
      </c>
      <c r="H61" s="6">
        <v>0</v>
      </c>
      <c r="I61" s="6">
        <v>0</v>
      </c>
      <c r="J61" s="6">
        <v>0</v>
      </c>
      <c r="K61" s="5">
        <f t="shared" si="14"/>
        <v>924415.7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855938.62</v>
      </c>
      <c r="I62" s="6">
        <v>0</v>
      </c>
      <c r="J62" s="6">
        <v>0</v>
      </c>
      <c r="K62" s="5">
        <f t="shared" si="14"/>
        <v>855938.62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408679.86</v>
      </c>
      <c r="J64" s="6">
        <v>0</v>
      </c>
      <c r="K64" s="5">
        <f t="shared" si="14"/>
        <v>408679.86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717780.61</v>
      </c>
      <c r="J65" s="6">
        <v>0</v>
      </c>
      <c r="K65" s="5">
        <f t="shared" si="14"/>
        <v>717780.61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431233.87</v>
      </c>
      <c r="K66" s="5">
        <f t="shared" si="14"/>
        <v>431233.87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2021-11-30T20:16:43Z</dcterms:modified>
  <cp:category/>
  <cp:version/>
  <cp:contentType/>
  <cp:contentStatus/>
</cp:coreProperties>
</file>